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worksheet+xml" PartName="/xl/worksheets/sheet23.xml"/>
  <Override ContentType="application/vnd.openxmlformats-officedocument.spreadsheetml.worksheet+xml" PartName="/xl/worksheets/sheet24.xml"/>
  <Override ContentType="application/vnd.openxmlformats-officedocument.spreadsheetml.worksheet+xml" PartName="/xl/worksheets/sheet25.xml"/>
  <Override ContentType="application/vnd.openxmlformats-officedocument.spreadsheetml.worksheet+xml" PartName="/xl/worksheets/sheet26.xml"/>
  <Override ContentType="application/vnd.openxmlformats-officedocument.spreadsheetml.worksheet+xml" PartName="/xl/worksheets/sheet27.xml"/>
  <Override ContentType="application/vnd.openxmlformats-officedocument.spreadsheetml.worksheet+xml" PartName="/xl/worksheets/sheet28.xml"/>
  <Override ContentType="application/vnd.openxmlformats-officedocument.spreadsheetml.worksheet+xml" PartName="/xl/worksheets/sheet29.xml"/>
  <Override ContentType="application/vnd.openxmlformats-officedocument.spreadsheetml.worksheet+xml" PartName="/xl/worksheets/sheet30.xml"/>
  <Override ContentType="application/vnd.openxmlformats-officedocument.spreadsheetml.worksheet+xml" PartName="/xl/worksheets/sheet31.xml"/>
  <Override ContentType="application/vnd.openxmlformats-officedocument.spreadsheetml.worksheet+xml" PartName="/xl/worksheets/sheet32.xml"/>
  <Override ContentType="application/vnd.openxmlformats-officedocument.spreadsheetml.worksheet+xml" PartName="/xl/worksheets/sheet33.xml"/>
  <Override ContentType="application/vnd.openxmlformats-officedocument.spreadsheetml.worksheet+xml" PartName="/xl/worksheets/sheet34.xml"/>
  <Override ContentType="application/vnd.openxmlformats-officedocument.spreadsheetml.worksheet+xml" PartName="/xl/worksheets/sheet35.xml"/>
  <Override ContentType="application/vnd.openxmlformats-officedocument.spreadsheetml.worksheet+xml" PartName="/xl/worksheets/sheet36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table+xml" PartName="/xl/tables/table3.xml"/>
  <Override ContentType="application/vnd.openxmlformats-officedocument.spreadsheetml.table+xml" PartName="/xl/tables/table4.xml"/>
  <Override ContentType="application/vnd.openxmlformats-officedocument.spreadsheetml.table+xml" PartName="/xl/tables/table5.xml"/>
  <Override ContentType="application/vnd.openxmlformats-officedocument.spreadsheetml.table+xml" PartName="/xl/tables/table6.xml"/>
  <Override ContentType="application/vnd.openxmlformats-officedocument.spreadsheetml.table+xml" PartName="/xl/tables/table7.xml"/>
  <Override ContentType="application/vnd.openxmlformats-officedocument.spreadsheetml.table+xml" PartName="/xl/tables/table8.xml"/>
  <Override ContentType="application/vnd.openxmlformats-officedocument.spreadsheetml.table+xml" PartName="/xl/tables/table9.xml"/>
  <Override ContentType="application/vnd.openxmlformats-officedocument.spreadsheetml.table+xml" PartName="/xl/tables/table10.xml"/>
  <Override ContentType="application/vnd.openxmlformats-officedocument.spreadsheetml.table+xml" PartName="/xl/tables/table11.xml"/>
  <Override ContentType="application/vnd.openxmlformats-officedocument.spreadsheetml.table+xml" PartName="/xl/tables/table12.xml"/>
  <Override ContentType="application/vnd.openxmlformats-officedocument.spreadsheetml.table+xml" PartName="/xl/tables/table13.xml"/>
  <Override ContentType="application/vnd.openxmlformats-officedocument.spreadsheetml.table+xml" PartName="/xl/tables/table14.xml"/>
  <Override ContentType="application/vnd.openxmlformats-officedocument.spreadsheetml.table+xml" PartName="/xl/tables/table15.xml"/>
  <Override ContentType="application/vnd.openxmlformats-officedocument.spreadsheetml.table+xml" PartName="/xl/tables/table16.xml"/>
  <Override ContentType="application/vnd.openxmlformats-officedocument.spreadsheetml.table+xml" PartName="/xl/tables/table17.xml"/>
  <Override ContentType="application/vnd.openxmlformats-officedocument.spreadsheetml.table+xml" PartName="/xl/tables/table18.xml"/>
  <Override ContentType="application/vnd.openxmlformats-officedocument.spreadsheetml.table+xml" PartName="/xl/tables/table19.xml"/>
  <Override ContentType="application/vnd.openxmlformats-officedocument.spreadsheetml.table+xml" PartName="/xl/tables/table20.xml"/>
  <Override ContentType="application/vnd.openxmlformats-officedocument.spreadsheetml.table+xml" PartName="/xl/tables/table21.xml"/>
  <Override ContentType="application/vnd.openxmlformats-officedocument.spreadsheetml.table+xml" PartName="/xl/tables/table22.xml"/>
  <Override ContentType="application/vnd.openxmlformats-officedocument.spreadsheetml.table+xml" PartName="/xl/tables/table23.xml"/>
  <Override ContentType="application/vnd.openxmlformats-officedocument.spreadsheetml.table+xml" PartName="/xl/tables/table24.xml"/>
  <Override ContentType="application/vnd.openxmlformats-officedocument.spreadsheetml.table+xml" PartName="/xl/tables/table25.xml"/>
  <Override ContentType="application/vnd.openxmlformats-officedocument.spreadsheetml.table+xml" PartName="/xl/tables/table26.xml"/>
  <Override ContentType="application/vnd.openxmlformats-officedocument.spreadsheetml.table+xml" PartName="/xl/tables/table27.xml"/>
  <Override ContentType="application/vnd.openxmlformats-officedocument.spreadsheetml.table+xml" PartName="/xl/tables/table28.xml"/>
  <Override ContentType="application/vnd.openxmlformats-officedocument.spreadsheetml.table+xml" PartName="/xl/tables/table29.xml"/>
  <Override ContentType="application/vnd.openxmlformats-officedocument.spreadsheetml.table+xml" PartName="/xl/tables/table30.xml"/>
  <Override ContentType="application/vnd.openxmlformats-officedocument.spreadsheetml.table+xml" PartName="/xl/tables/table31.xml"/>
  <Override ContentType="application/vnd.openxmlformats-officedocument.spreadsheetml.table+xml" PartName="/xl/tables/table32.xml"/>
  <Override ContentType="application/vnd.openxmlformats-officedocument.spreadsheetml.table+xml" PartName="/xl/tables/table33.xml"/>
  <Override ContentType="application/vnd.openxmlformats-officedocument.spreadsheetml.table+xml" PartName="/xl/tables/table34.xml"/>
  <Override ContentType="application/vnd.openxmlformats-officedocument.spreadsheetml.table+xml" PartName="/xl/tables/table35.xml"/>
  <Override ContentType="application/vnd.openxmlformats-officedocument.spreadsheetml.table+xml" PartName="/xl/tables/table36.xml"/>
  <Override ContentType="application/vnd.openxmlformats-officedocument.spreadsheetml.table+xml" PartName="/xl/tables/table37.xml"/>
  <Override ContentType="application/vnd.openxmlformats-officedocument.spreadsheetml.table+xml" PartName="/xl/tables/table38.xml"/>
  <Override ContentType="application/vnd.openxmlformats-officedocument.spreadsheetml.table+xml" PartName="/xl/tables/table39.xml"/>
  <Override ContentType="application/vnd.openxmlformats-officedocument.spreadsheetml.table+xml" PartName="/xl/tables/table40.xml"/>
  <Override ContentType="application/vnd.openxmlformats-officedocument.spreadsheetml.table+xml" PartName="/xl/tables/table41.xml"/>
  <Override ContentType="application/vnd.openxmlformats-officedocument.spreadsheetml.table+xml" PartName="/xl/tables/table42.xml"/>
  <Override ContentType="application/vnd.openxmlformats-officedocument.spreadsheetml.table+xml" PartName="/xl/tables/table43.xml"/>
  <Override ContentType="application/vnd.openxmlformats-officedocument.spreadsheetml.table+xml" PartName="/xl/tables/table44.xml"/>
  <Override ContentType="application/vnd.openxmlformats-officedocument.spreadsheetml.table+xml" PartName="/xl/tables/table45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Orçamento" sheetId="1" r:id="rId2"/>
    <sheet name="13.8" sheetId="2" r:id="rId3"/>
    <sheet name="13.8.1" sheetId="3" r:id="rId4"/>
    <sheet name="13.8.2" sheetId="4" r:id="rId5"/>
    <sheet name="13.8.3" sheetId="5" r:id="rId6"/>
    <sheet name="13.8.4" sheetId="6" r:id="rId7"/>
    <sheet name="13.8.5" sheetId="7" r:id="rId8"/>
    <sheet name="13.8.6" sheetId="8" r:id="rId9"/>
    <sheet name="13.8.7" sheetId="9" r:id="rId10"/>
    <sheet name="13.8.8" sheetId="10" r:id="rId11"/>
    <sheet name="13.8.9" sheetId="11" r:id="rId12"/>
    <sheet name="13.8.10" sheetId="12" r:id="rId13"/>
    <sheet name="13.8.11" sheetId="13" r:id="rId14"/>
    <sheet name="13.8.12" sheetId="14" r:id="rId15"/>
    <sheet name="13.8.13" sheetId="15" r:id="rId16"/>
    <sheet name="13.8.14" sheetId="16" r:id="rId17"/>
    <sheet name="13.8.15" sheetId="17" r:id="rId18"/>
    <sheet name="13.8.16" sheetId="18" r:id="rId19"/>
    <sheet name="13.8.17" sheetId="19" r:id="rId20"/>
    <sheet name="13.8.1E" sheetId="20" r:id="rId21"/>
    <sheet name="13.8.2E" sheetId="21" r:id="rId22"/>
    <sheet name="13.8.3E" sheetId="22" r:id="rId23"/>
    <sheet name="13.8.4E" sheetId="23" r:id="rId24"/>
    <sheet name="13.8.5E" sheetId="24" r:id="rId25"/>
    <sheet name="13.8.6E" sheetId="25" r:id="rId26"/>
    <sheet name="13.8.7E" sheetId="26" r:id="rId27"/>
    <sheet name="13.8.8E" sheetId="27" r:id="rId28"/>
    <sheet name="13.8.9E" sheetId="28" r:id="rId29"/>
    <sheet name="13.8.10E" sheetId="29" r:id="rId30"/>
    <sheet name="13.8.11E" sheetId="30" r:id="rId31"/>
    <sheet name="13.8.12E" sheetId="31" r:id="rId32"/>
    <sheet name="13.8.13E" sheetId="32" r:id="rId33"/>
    <sheet name="13.8.14E" sheetId="33" r:id="rId34"/>
    <sheet name="13.8.15E" sheetId="34" r:id="rId35"/>
    <sheet name="13.8.16E" sheetId="35" r:id="rId36"/>
    <sheet name="13.8.17E" sheetId="36" r:id="rId37"/>
  </sheets>
  <calcPr fullCalcOnLoad="1"/>
</workbook>
</file>

<file path=xl/sharedStrings.xml><?xml version="1.0" encoding="utf-8"?>
<sst xmlns="http://schemas.openxmlformats.org/spreadsheetml/2006/main" count="761" uniqueCount="761">
  <si>
    <t>REV-BE-PMSa-MOD-ORC-AUTISTA-EX-000-R00-ONERADO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</si>
  <si>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</si>
  <si>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</si>
  <si>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</si>
  <si>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</si>
  <si>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</si>
  <si>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</si>
  <si>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</si>
  <si>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</si>
  <si>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</si>
  <si>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13.8</t>
  </si>
  <si>
    <t>REDES ESPECIAIS</t>
  </si>
  <si>
    <t>13.8.1</t>
  </si>
  <si>
    <t>15.018.0522-0</t>
  </si>
  <si>
    <t>EMOP</t>
  </si>
  <si>
    <t>ELETROCALHA PERFURADA,COM TAMPA,TIPO ”U”,200X75MM,TRATAMENTO SUPERFICIAL PRE-ZINCADO A QUENTE,EXCLUSIVE CONEXOES,ACESSOR IOS E FIXACAO SUPERIOR.FORNECIMENTO E COLOCACAO</t>
  </si>
  <si>
    <t>m</t>
  </si>
  <si>
    <t>49,90</t>
  </si>
  <si>
    <t>13.8.2</t>
  </si>
  <si>
    <t>15.003.0204-0</t>
  </si>
  <si>
    <t>MANGUEIRA "SEAL TUBE" COM CAPA ALMA,DIAMETRO DE 1".FORNECIME NTO E COLOCACAO ARGOS SOCIAIS GOS SOCIAIS</t>
  </si>
  <si>
    <t>10,58</t>
  </si>
  <si>
    <t>13.8.3</t>
  </si>
  <si>
    <t>100556</t>
  </si>
  <si>
    <t>SINAPI</t>
  </si>
  <si>
    <t>CAIXA DE PASSAGEM PARA TELEFONE 15X15X10CM (SOBREPOR), FORNECIMENTO E INSTALACAO. AF_11/2019</t>
  </si>
  <si>
    <t>un</t>
  </si>
  <si>
    <t>1,00</t>
  </si>
  <si>
    <t>13.8.4</t>
  </si>
  <si>
    <t>15.036.0071-0</t>
  </si>
  <si>
    <t>ELETRODUTO DE PVC RIGIDO ROSQUEAVEL DE 1”,INCLUSIVE CONEXOES E EMENDAS,EXCLUSIVE ABERTURA E FECHAMENTO DE RASGO.FORNECIM ENTO E ASSENTAMENTO</t>
  </si>
  <si>
    <t>302,62</t>
  </si>
  <si>
    <t>13.8.5</t>
  </si>
  <si>
    <t>15.015.0186-0</t>
  </si>
  <si>
    <t>INSTALACAO DE PONTO PARA ANTENA DE TV OU SISTEMA DE CFTV,COM PREENDENDO: 1 VARA DE ELETRODUTO DE 3/4”,CONEXOES E CAIXAS,E XCLUSIVE CABOS OU FIOS</t>
  </si>
  <si>
    <t>36,00</t>
  </si>
  <si>
    <t>13.8.6</t>
  </si>
  <si>
    <t>21.035.0235-0</t>
  </si>
  <si>
    <t>TAMPAO DE FERRO FUNDIDO DUCTIL (NODULAR),ARTICULADO,DN 600MM ,CLASSE B125,CONFORME ABNT NBR 10160,COM TRANCA,DOTADO DE FU RACAO ROSQUEADA PARA INSTALACAO DE CONECTORES PARA ATERRAMEN TO,COM INSCRICAO RIOLUZ EM ALTO RELEVO,DESENHO A4-1992-PD EM -RIOLUZ-10.FORNECIMENTO</t>
  </si>
  <si>
    <t>13.8.7</t>
  </si>
  <si>
    <t>06.069.0101-0</t>
  </si>
  <si>
    <t>DUTO CORRUGADO HELICOIDAL,NA COR PRETA,LINHA DUPLA,DE POLIET ILENO DE ALTA DENSIDADE(PEAD),P/PROTECAO DE CONDUTORES ELETR .EM INSTAL.SUBTERRANEAS,DIAM.NOMINAL 1 1/4”,SENDO DIAM.INT. 31,5MM,FORNECIDO C/2 TAMPOES NAS EXTREMIDADES,FITA DE AVISO ”PERIGO”C/FIO GUIA DE ACO GALV.REVEST.PVC,CONFORME ABNT NBR 13897 E 13898,LANC.DIR.SOLO,INCL.CONEXOES E KIT VEDACAO</t>
  </si>
  <si>
    <t>45,78</t>
  </si>
  <si>
    <t>13.8.8</t>
  </si>
  <si>
    <t>15.018.0120-0</t>
  </si>
  <si>
    <t>CAIXA DE EMBUTIR,EM PVC,2”X4”,INCLUSIVE BUCHAS E ARRUELAS.FO RNECIMENTO E COLOCACAO</t>
  </si>
  <si>
    <t>143,00</t>
  </si>
  <si>
    <t>13.8.9</t>
  </si>
  <si>
    <t>98297</t>
  </si>
  <si>
    <t>CABO ELETRÔNICO CATEGORIA 6, INSTALADO EM EDIFICAÇÃO INSTITUCIONAL - FORNECIMENTO E INSTALAÇÃO. AF_11/2019</t>
  </si>
  <si>
    <t>3746,96</t>
  </si>
  <si>
    <t>13.8.10</t>
  </si>
  <si>
    <t>95780</t>
  </si>
  <si>
    <t>CONDULETE DE ALUMÍNIO, TIPO B, PARA ELETRODUTO DE AÇO GALVANIZADO DN 25 MM (1''), APARENTE - FORNECIMENTO E INSTALAÇÃO. AF_10/2022</t>
  </si>
  <si>
    <t>25,00</t>
  </si>
  <si>
    <t>13.8.11</t>
  </si>
  <si>
    <t>15.019.0095-0</t>
  </si>
  <si>
    <t>TOMADA TIPO RJ45,DE EMBUTIR,COMPLETA,PARA LOGICA.FORNECIMENT O E COLOCACAO</t>
  </si>
  <si>
    <t>75,00</t>
  </si>
  <si>
    <t>13.8.12</t>
  </si>
  <si>
    <t>COT. FILTRO DE LINHA 2025</t>
  </si>
  <si>
    <t>Emp</t>
  </si>
  <si>
    <t>FILTRO DE LINHA PARA RACK</t>
  </si>
  <si>
    <t>13.8.13</t>
  </si>
  <si>
    <t>COMP_SAQUA_62</t>
  </si>
  <si>
    <t>RACK COM DISPOSITIVOS REF: SBC (068213)</t>
  </si>
  <si>
    <t>13.8.14</t>
  </si>
  <si>
    <t>COT. KIT VENTILAÇÃO PARA RACK</t>
  </si>
  <si>
    <t>KIT VENTILAÇÃO PARA RACK</t>
  </si>
  <si>
    <t>13.8.15</t>
  </si>
  <si>
    <t>COT. STORAGE 2025</t>
  </si>
  <si>
    <t>STORAGE RAID 4 BAIAS COM CAPACIDADE PARA 20 TERABYTES</t>
  </si>
  <si>
    <t>13.8.16</t>
  </si>
  <si>
    <t>DR 40.10.0050</t>
  </si>
  <si>
    <t>SCO</t>
  </si>
  <si>
    <t>Anel de concreto armado, pre-moldado, para caixa de inspecao, com diametro de (60x30x5)cm. Fornecimento.</t>
  </si>
  <si>
    <t>13.8.17</t>
  </si>
  <si>
    <t>15.019.0082-0</t>
  </si>
  <si>
    <t>TOMADA TIPO RJ11,DE EMBUTIR,COMPLETA,PARA TELEFONE.FORNECIME NTO E COLOCACAO</t>
  </si>
  <si>
    <t>5,00</t>
  </si>
  <si>
    <t>49,9</t>
  </si>
  <si>
    <t>Resumo do Critério</t>
  </si>
  <si>
    <t>Tipo</t>
  </si>
  <si>
    <t>Elementos</t>
  </si>
  <si>
    <t>Nome do Subcritério</t>
  </si>
  <si>
    <t>Categoria</t>
  </si>
  <si>
    <t>Bandejas de cabos (Comprimento)</t>
  </si>
  <si>
    <t/>
  </si>
  <si>
    <t>Adicionar a</t>
  </si>
  <si>
    <t>Seleção</t>
  </si>
  <si>
    <t>Comprimento</t>
  </si>
  <si>
    <t>Filtro de Fase</t>
  </si>
  <si>
    <t>Criado em</t>
  </si>
  <si>
    <t>Demolido em</t>
  </si>
  <si>
    <t>------</t>
  </si>
  <si>
    <t>Ou</t>
  </si>
  <si>
    <t>Filtro de Família</t>
  </si>
  <si>
    <t>Família</t>
  </si>
  <si>
    <t>Bandeja de cabos com conexões</t>
  </si>
  <si>
    <t>08-ELETROCALHA PERFURADA</t>
  </si>
  <si>
    <t>Conduites (Comprimento)</t>
  </si>
  <si>
    <t>Multiplicado por</t>
  </si>
  <si>
    <t>Conduite sem conexões</t>
  </si>
  <si>
    <t>Eletroduto Flexivel Sealtubo</t>
  </si>
  <si>
    <t>Filtro de Parâmetro</t>
  </si>
  <si>
    <t>Comparação</t>
  </si>
  <si>
    <t>Valor</t>
  </si>
  <si>
    <t>Parâmetro</t>
  </si>
  <si>
    <t>Instância</t>
  </si>
  <si>
    <t>Igual a</t>
  </si>
  <si>
    <t>Ø32</t>
  </si>
  <si>
    <t>Tamanho</t>
  </si>
  <si>
    <t>E</t>
  </si>
  <si>
    <t>1</t>
  </si>
  <si>
    <t>Equipamento elétrico (A)</t>
  </si>
  <si>
    <t>A</t>
  </si>
  <si>
    <t>05-CAIXA DE PASSAGEM ELÉTRICA EM PVC DE EMBUTIR</t>
  </si>
  <si>
    <t>CPT 20</t>
  </si>
  <si>
    <t>Fórmula</t>
  </si>
  <si>
    <t>Conduites</t>
  </si>
  <si>
    <t>Comprimento*1,3</t>
  </si>
  <si>
    <t>Conduite com conexões</t>
  </si>
  <si>
    <t>Eletroduto Rígido PVC Roscável</t>
  </si>
  <si>
    <t>36</t>
  </si>
  <si>
    <t>Dispositivos de segurança (Altura)</t>
  </si>
  <si>
    <t>Dispositivos de dados (A1)</t>
  </si>
  <si>
    <t>Dispositivos de segurança</t>
  </si>
  <si>
    <t>Altura</t>
  </si>
  <si>
    <t>Ponto Para CFTV - 1 Módulo</t>
  </si>
  <si>
    <t>A1</t>
  </si>
  <si>
    <t>Tomada CFTV - Teto</t>
  </si>
  <si>
    <t>Tomada Internet - Teto</t>
  </si>
  <si>
    <t>BE_Módulo Coaxial CFTV</t>
  </si>
  <si>
    <t>Tampão de Ferro Fundido</t>
  </si>
  <si>
    <t>TAMPÃO FOFO DN 600MM - CLASSE LEVE "INTERFONIA" C/ CAIXILHO</t>
  </si>
  <si>
    <t>comprimento*1,3</t>
  </si>
  <si>
    <t>Eletroduto Flexivel PEAD</t>
  </si>
  <si>
    <t>143</t>
  </si>
  <si>
    <t>Dispositivos elétricos (ACESS POINT, FREQUENCIA 2,4GHZ)</t>
  </si>
  <si>
    <t>Dispositivos elétricos (Custo)</t>
  </si>
  <si>
    <t>ACESS POINT, FREQUENCIA 2,4GHZ</t>
  </si>
  <si>
    <t>Familia Caixa 4x2 Horizontal2</t>
  </si>
  <si>
    <t>Familia Caixa 4x2 Horizontal 2</t>
  </si>
  <si>
    <t>Caixa 4x2</t>
  </si>
  <si>
    <t>Caixa 4x3</t>
  </si>
  <si>
    <t>Caixa 4x2 2</t>
  </si>
  <si>
    <t>Bandejas de cabos</t>
  </si>
  <si>
    <t>UTP_CAT-6*1,2*Comprimento</t>
  </si>
  <si>
    <t>UTP_CAT-6*1,3*Comprimento</t>
  </si>
  <si>
    <t>25</t>
  </si>
  <si>
    <t>Conexões do conduite (240,0mm²_Fase B)</t>
  </si>
  <si>
    <t>240,0mm²_Fase B</t>
  </si>
  <si>
    <t>Condulete Top_Condulete de PVC 5 entradas 1pol</t>
  </si>
  <si>
    <t>Condulete Top_Condulete de PVC 5 entradas 1pol3</t>
  </si>
  <si>
    <t>Condulete Top_Condulete de PVC 5 entradas 1pol 2</t>
  </si>
  <si>
    <t>Sem Rosca_Condulete LRSR</t>
  </si>
  <si>
    <t>75</t>
  </si>
  <si>
    <t>Tomada RJ45 - 2 Módulos</t>
  </si>
  <si>
    <t>Tomada RJ45 - 1 Módulo</t>
  </si>
  <si>
    <t>Módulo RJ1</t>
  </si>
  <si>
    <t>Módulo RJ45 2</t>
  </si>
  <si>
    <t>guia de cabos para rack</t>
  </si>
  <si>
    <t>FILTRO DE LINHA</t>
  </si>
  <si>
    <t>Rack2</t>
  </si>
  <si>
    <t>02 - Torre Rack - Coluna Fechada 2</t>
  </si>
  <si>
    <t>kit ventilação para rack</t>
  </si>
  <si>
    <t>Bandeja de Rack</t>
  </si>
  <si>
    <t>Storage para Rack</t>
  </si>
  <si>
    <t>ANEL DE CONCRETO Ø 600 X 300 mm</t>
  </si>
  <si>
    <t>ANEL DE CONCRETO Ø 600 X 300 MM - PA - 1 MF</t>
  </si>
  <si>
    <t>5</t>
  </si>
  <si>
    <t>Dispositivos de telefonia (A1)</t>
  </si>
  <si>
    <t>Módulo Interfone</t>
  </si>
  <si>
    <t>Projeto</t>
  </si>
  <si>
    <t>Vínculo</t>
  </si>
  <si>
    <t>Elemento</t>
  </si>
  <si>
    <t>Id do Revit</t>
  </si>
  <si>
    <t>Totais:</t>
  </si>
  <si>
    <t>BE-PMSa-MOD-ESP-ESCOLAAUTISTA-EX-000-R00</t>
  </si>
  <si>
    <t>10353564</t>
  </si>
  <si>
    <t>10354005</t>
  </si>
  <si>
    <t>10355329</t>
  </si>
  <si>
    <t>10356615</t>
  </si>
  <si>
    <t>10334017</t>
  </si>
  <si>
    <t>10334234</t>
  </si>
  <si>
    <t>10334849</t>
  </si>
  <si>
    <t>10335552</t>
  </si>
  <si>
    <t>10336120</t>
  </si>
  <si>
    <t>10337713</t>
  </si>
  <si>
    <t>10338003</t>
  </si>
  <si>
    <t>10338570</t>
  </si>
  <si>
    <t>10338993</t>
  </si>
  <si>
    <t>10345376</t>
  </si>
  <si>
    <t>10345509</t>
  </si>
  <si>
    <t>10345597</t>
  </si>
  <si>
    <t>10345715</t>
  </si>
  <si>
    <t>10345930</t>
  </si>
  <si>
    <t>10346021</t>
  </si>
  <si>
    <t>10346127</t>
  </si>
  <si>
    <t>10346200</t>
  </si>
  <si>
    <t>10346333</t>
  </si>
  <si>
    <t>10346449</t>
  </si>
  <si>
    <t>10346588</t>
  </si>
  <si>
    <t>10346706</t>
  </si>
  <si>
    <t>10346927</t>
  </si>
  <si>
    <t>10278247</t>
  </si>
  <si>
    <t>10358190</t>
  </si>
  <si>
    <t>10308833</t>
  </si>
  <si>
    <t>10290078</t>
  </si>
  <si>
    <t>10290156</t>
  </si>
  <si>
    <t>10290359</t>
  </si>
  <si>
    <t>10254523</t>
  </si>
  <si>
    <t>10255605</t>
  </si>
  <si>
    <t>10256729</t>
  </si>
  <si>
    <t>10257311</t>
  </si>
  <si>
    <t>10250155</t>
  </si>
  <si>
    <t>10250190</t>
  </si>
  <si>
    <t>10250214</t>
  </si>
  <si>
    <t>10250216</t>
  </si>
  <si>
    <t>10250222</t>
  </si>
  <si>
    <t>10250234</t>
  </si>
  <si>
    <t>10250251</t>
  </si>
  <si>
    <t>10250288</t>
  </si>
  <si>
    <t>10250505</t>
  </si>
  <si>
    <t>10250757</t>
  </si>
  <si>
    <t>10250787</t>
  </si>
  <si>
    <t>10250804</t>
  </si>
  <si>
    <t>10250810</t>
  </si>
  <si>
    <t>10250887</t>
  </si>
  <si>
    <t>10250891</t>
  </si>
  <si>
    <t>10404133</t>
  </si>
  <si>
    <t>10404145</t>
  </si>
  <si>
    <t>10404245</t>
  </si>
  <si>
    <t>10394776</t>
  </si>
  <si>
    <t>10394854</t>
  </si>
  <si>
    <t>10394869</t>
  </si>
  <si>
    <t>10394951</t>
  </si>
  <si>
    <t>10395738</t>
  </si>
  <si>
    <t>10395748</t>
  </si>
  <si>
    <t>10395841</t>
  </si>
  <si>
    <t>10396268</t>
  </si>
  <si>
    <t>10396278</t>
  </si>
  <si>
    <t>10396342</t>
  </si>
  <si>
    <t>10397342</t>
  </si>
  <si>
    <t>10397358</t>
  </si>
  <si>
    <t>10397403</t>
  </si>
  <si>
    <t>10397456</t>
  </si>
  <si>
    <t>10292300</t>
  </si>
  <si>
    <t>10399762</t>
  </si>
  <si>
    <t>10400094</t>
  </si>
  <si>
    <t>10400102</t>
  </si>
  <si>
    <t>10400336</t>
  </si>
  <si>
    <t>10401293</t>
  </si>
  <si>
    <t>10401948</t>
  </si>
  <si>
    <t>10402714</t>
  </si>
  <si>
    <t>10403345</t>
  </si>
  <si>
    <t>10403716</t>
  </si>
  <si>
    <t>10381967</t>
  </si>
  <si>
    <t>10397797</t>
  </si>
  <si>
    <t>10398006</t>
  </si>
  <si>
    <t>10398087</t>
  </si>
  <si>
    <t>10398093</t>
  </si>
  <si>
    <t>10399469</t>
  </si>
  <si>
    <t>10389105</t>
  </si>
  <si>
    <t>10389116</t>
  </si>
  <si>
    <t>10389295</t>
  </si>
  <si>
    <t>10389535</t>
  </si>
  <si>
    <t>10390069</t>
  </si>
  <si>
    <t>10390486</t>
  </si>
  <si>
    <t>10390654</t>
  </si>
  <si>
    <t>10391178</t>
  </si>
  <si>
    <t>10391638</t>
  </si>
  <si>
    <t>10391978</t>
  </si>
  <si>
    <t>10392442</t>
  </si>
  <si>
    <t>10392933</t>
  </si>
  <si>
    <t>10393329</t>
  </si>
  <si>
    <t>10393564</t>
  </si>
  <si>
    <t>10393848</t>
  </si>
  <si>
    <t>10394231</t>
  </si>
  <si>
    <t>10394437</t>
  </si>
  <si>
    <t>10040134</t>
  </si>
  <si>
    <t>10264179</t>
  </si>
  <si>
    <t>10264181</t>
  </si>
  <si>
    <t>10223463</t>
  </si>
  <si>
    <t>10223507</t>
  </si>
  <si>
    <t>10224343</t>
  </si>
  <si>
    <t>10085712</t>
  </si>
  <si>
    <t>10329937</t>
  </si>
  <si>
    <t>10305294</t>
  </si>
  <si>
    <t>10305731</t>
  </si>
  <si>
    <t>10305816</t>
  </si>
  <si>
    <t>10187985</t>
  </si>
  <si>
    <t>10394844</t>
  </si>
  <si>
    <t>10396158</t>
  </si>
  <si>
    <t>10396187</t>
  </si>
  <si>
    <t>10396950</t>
  </si>
  <si>
    <t>10174242</t>
  </si>
  <si>
    <t>10174255</t>
  </si>
  <si>
    <t>10174688</t>
  </si>
  <si>
    <t>10174781</t>
  </si>
  <si>
    <t>10175289</t>
  </si>
  <si>
    <t>10175433</t>
  </si>
  <si>
    <t>10175592</t>
  </si>
  <si>
    <t>10245897</t>
  </si>
  <si>
    <t>10246265</t>
  </si>
  <si>
    <t>10246576</t>
  </si>
  <si>
    <t>10246669</t>
  </si>
  <si>
    <t>10110928</t>
  </si>
  <si>
    <t>10110952</t>
  </si>
  <si>
    <t>10278813</t>
  </si>
  <si>
    <t>10278834</t>
  </si>
  <si>
    <t>10278995</t>
  </si>
  <si>
    <t>10279383</t>
  </si>
  <si>
    <t>10279659</t>
  </si>
  <si>
    <t>10279821</t>
  </si>
  <si>
    <t>10279905</t>
  </si>
  <si>
    <t>10281360</t>
  </si>
  <si>
    <t>10281566</t>
  </si>
  <si>
    <t>10281787</t>
  </si>
  <si>
    <t>10282319</t>
  </si>
  <si>
    <t>10282449</t>
  </si>
  <si>
    <t>10282466</t>
  </si>
  <si>
    <t>10283083</t>
  </si>
  <si>
    <t>10283146</t>
  </si>
  <si>
    <t>10197465</t>
  </si>
  <si>
    <t>10197615</t>
  </si>
  <si>
    <t>9974933</t>
  </si>
  <si>
    <t>9974939</t>
  </si>
  <si>
    <t>9975487</t>
  </si>
  <si>
    <t>9975493</t>
  </si>
  <si>
    <t>9975503</t>
  </si>
  <si>
    <t>9975509</t>
  </si>
  <si>
    <t>10035872</t>
  </si>
  <si>
    <t>10039770</t>
  </si>
  <si>
    <t>10039783</t>
  </si>
  <si>
    <t>10072987</t>
  </si>
  <si>
    <t>10073006</t>
  </si>
  <si>
    <t>10305910</t>
  </si>
  <si>
    <t>10306344</t>
  </si>
  <si>
    <t>10306743</t>
  </si>
  <si>
    <t>10177030</t>
  </si>
  <si>
    <t>10177102</t>
  </si>
  <si>
    <t>10178131</t>
  </si>
  <si>
    <t>10178219</t>
  </si>
  <si>
    <t>10178239</t>
  </si>
  <si>
    <t>10178292</t>
  </si>
  <si>
    <t>10136726</t>
  </si>
  <si>
    <t>10136734</t>
  </si>
  <si>
    <t>10289947</t>
  </si>
  <si>
    <t>10290266</t>
  </si>
  <si>
    <t>10290469</t>
  </si>
  <si>
    <t>10290653</t>
  </si>
  <si>
    <t>10290774</t>
  </si>
  <si>
    <t>10290827</t>
  </si>
  <si>
    <t>10290987</t>
  </si>
  <si>
    <t>10291051</t>
  </si>
  <si>
    <t>10291306</t>
  </si>
  <si>
    <t>10291353</t>
  </si>
  <si>
    <t>10291402</t>
  </si>
  <si>
    <t>10291485</t>
  </si>
  <si>
    <t>10291636</t>
  </si>
  <si>
    <t>10291723</t>
  </si>
  <si>
    <t>10291796</t>
  </si>
  <si>
    <t>10292085</t>
  </si>
  <si>
    <t>10292201</t>
  </si>
  <si>
    <t>10292771</t>
  </si>
  <si>
    <t>10293144</t>
  </si>
  <si>
    <t>10399721</t>
  </si>
  <si>
    <t>10399808</t>
  </si>
  <si>
    <t>10399865</t>
  </si>
  <si>
    <t>10400455</t>
  </si>
  <si>
    <t>10400703</t>
  </si>
  <si>
    <t>10400711</t>
  </si>
  <si>
    <t>10400771</t>
  </si>
  <si>
    <t>10401048</t>
  </si>
  <si>
    <t>10401205</t>
  </si>
  <si>
    <t>10401246</t>
  </si>
  <si>
    <t>10401409</t>
  </si>
  <si>
    <t>10401847</t>
  </si>
  <si>
    <t>10401936</t>
  </si>
  <si>
    <t>10402108</t>
  </si>
  <si>
    <t>10402300</t>
  </si>
  <si>
    <t>10402535</t>
  </si>
  <si>
    <t>10402708</t>
  </si>
  <si>
    <t>10402792</t>
  </si>
  <si>
    <t>10402822</t>
  </si>
  <si>
    <t>10403006</t>
  </si>
  <si>
    <t>10403339</t>
  </si>
  <si>
    <t>10403455</t>
  </si>
  <si>
    <t>10403705</t>
  </si>
  <si>
    <t>10403795</t>
  </si>
  <si>
    <t>10139930</t>
  </si>
  <si>
    <t>10140033</t>
  </si>
  <si>
    <t>10140047</t>
  </si>
  <si>
    <t>10140205</t>
  </si>
  <si>
    <t>10170238</t>
  </si>
  <si>
    <t>10217184</t>
  </si>
  <si>
    <t>10217935</t>
  </si>
  <si>
    <t>10220939</t>
  </si>
  <si>
    <t>10074480</t>
  </si>
  <si>
    <t>10074691</t>
  </si>
  <si>
    <t>10074692</t>
  </si>
  <si>
    <t>10075245</t>
  </si>
  <si>
    <t>10075279</t>
  </si>
  <si>
    <t>10075519</t>
  </si>
  <si>
    <t>10075531</t>
  </si>
  <si>
    <t>10075596</t>
  </si>
  <si>
    <t>10076932</t>
  </si>
  <si>
    <t>10076975</t>
  </si>
  <si>
    <t>10076994</t>
  </si>
  <si>
    <t>10077103</t>
  </si>
  <si>
    <t>10077149</t>
  </si>
  <si>
    <t>10077424</t>
  </si>
  <si>
    <t>10077488</t>
  </si>
  <si>
    <t>10077555</t>
  </si>
  <si>
    <t>10077580</t>
  </si>
  <si>
    <t>10077589</t>
  </si>
  <si>
    <t>10077629</t>
  </si>
  <si>
    <t>10077663</t>
  </si>
  <si>
    <t>10077755</t>
  </si>
  <si>
    <t>10077801</t>
  </si>
  <si>
    <t>10078342</t>
  </si>
  <si>
    <t>10078361</t>
  </si>
  <si>
    <t>10079961</t>
  </si>
  <si>
    <t>10079990</t>
  </si>
  <si>
    <t>10080027</t>
  </si>
  <si>
    <t>10080089</t>
  </si>
  <si>
    <t>10080157</t>
  </si>
  <si>
    <t>10080199</t>
  </si>
  <si>
    <t>10080270</t>
  </si>
  <si>
    <t>10080304</t>
  </si>
  <si>
    <t>10080414</t>
  </si>
  <si>
    <t>10080852</t>
  </si>
  <si>
    <t>10080901</t>
  </si>
  <si>
    <t>10080935</t>
  </si>
  <si>
    <t>10081318</t>
  </si>
  <si>
    <t>10081369</t>
  </si>
  <si>
    <t>10081404</t>
  </si>
  <si>
    <t>10081566</t>
  </si>
  <si>
    <t>10081601</t>
  </si>
  <si>
    <t>10081650</t>
  </si>
  <si>
    <t>10081687</t>
  </si>
  <si>
    <t>10081792</t>
  </si>
  <si>
    <t>10082527</t>
  </si>
  <si>
    <t>10082540</t>
  </si>
  <si>
    <t>10082746</t>
  </si>
  <si>
    <t>10083057</t>
  </si>
  <si>
    <t>10083090</t>
  </si>
  <si>
    <t>10083170</t>
  </si>
  <si>
    <t>10084717</t>
  </si>
  <si>
    <t>10172746</t>
  </si>
  <si>
    <t>10173480</t>
  </si>
  <si>
    <t>10174084</t>
  </si>
  <si>
    <t>10174099</t>
  </si>
  <si>
    <t>10382016</t>
  </si>
  <si>
    <t>10227144</t>
  </si>
  <si>
    <t>10257360</t>
  </si>
  <si>
    <t>10399500</t>
  </si>
  <si>
    <t>10243094</t>
  </si>
  <si>
    <t>10243116</t>
  </si>
  <si>
    <t>10243138</t>
  </si>
  <si>
    <t>10243356</t>
  </si>
  <si>
    <t>10243999</t>
  </si>
  <si>
    <t>10244515</t>
  </si>
  <si>
    <t>10244538</t>
  </si>
  <si>
    <t>10244560</t>
  </si>
  <si>
    <t>10244654</t>
  </si>
  <si>
    <t>10244865</t>
  </si>
  <si>
    <t>10245390</t>
  </si>
  <si>
    <t>10171732</t>
  </si>
  <si>
    <t>10132196</t>
  </si>
  <si>
    <t>10132198</t>
  </si>
  <si>
    <t>9971898</t>
  </si>
  <si>
    <t>10294191</t>
  </si>
  <si>
    <t>10295181</t>
  </si>
  <si>
    <t>10389257</t>
  </si>
  <si>
    <t>10389867</t>
  </si>
  <si>
    <t>10389951</t>
  </si>
  <si>
    <t>10390150</t>
  </si>
  <si>
    <t>10390407</t>
  </si>
  <si>
    <t>10390553</t>
  </si>
  <si>
    <t>10390609</t>
  </si>
  <si>
    <t>10390697</t>
  </si>
  <si>
    <t>10390770</t>
  </si>
  <si>
    <t>10391214</t>
  </si>
  <si>
    <t>10391750</t>
  </si>
  <si>
    <t>10392014</t>
  </si>
  <si>
    <t>10392432</t>
  </si>
  <si>
    <t>10392487</t>
  </si>
  <si>
    <t>10392925</t>
  </si>
  <si>
    <t>10392967</t>
  </si>
  <si>
    <t>10393287</t>
  </si>
  <si>
    <t>10393369</t>
  </si>
  <si>
    <t>10393461</t>
  </si>
  <si>
    <t>10393810</t>
  </si>
  <si>
    <t>10394223</t>
  </si>
  <si>
    <t>10394324</t>
  </si>
  <si>
    <t>10394558</t>
  </si>
  <si>
    <t>10246832</t>
  </si>
  <si>
    <t>10247079</t>
  </si>
  <si>
    <t>10247620</t>
  </si>
  <si>
    <t>10247814</t>
  </si>
  <si>
    <t>10248076</t>
  </si>
  <si>
    <t>10104513</t>
  </si>
  <si>
    <t>10106133</t>
  </si>
  <si>
    <t>10106405</t>
  </si>
  <si>
    <t>10382660</t>
  </si>
  <si>
    <t>10382673</t>
  </si>
  <si>
    <t>10412429</t>
  </si>
  <si>
    <t>10412440</t>
  </si>
  <si>
    <t>10237820</t>
  </si>
  <si>
    <t>10240223</t>
  </si>
  <si>
    <t>10240271</t>
  </si>
  <si>
    <t>10240463</t>
  </si>
  <si>
    <t>10240465</t>
  </si>
  <si>
    <t>10110640</t>
  </si>
  <si>
    <t>10035955</t>
  </si>
  <si>
    <t>10036035</t>
  </si>
  <si>
    <t>10140593</t>
  </si>
  <si>
    <t>10141381</t>
  </si>
  <si>
    <t>10141408</t>
  </si>
  <si>
    <t>10141551</t>
  </si>
  <si>
    <t>10141623</t>
  </si>
  <si>
    <t>10141650</t>
  </si>
  <si>
    <t>10141713</t>
  </si>
  <si>
    <t>10141740</t>
  </si>
  <si>
    <t>10141767</t>
  </si>
  <si>
    <t>10142069</t>
  </si>
  <si>
    <t>10142150</t>
  </si>
  <si>
    <t>10142206</t>
  </si>
  <si>
    <t>10142769</t>
  </si>
  <si>
    <t>10172697</t>
  </si>
  <si>
    <t>10172858</t>
  </si>
  <si>
    <t>10171992</t>
  </si>
  <si>
    <t>10105568</t>
  </si>
  <si>
    <t>10036079</t>
  </si>
  <si>
    <t>10036430</t>
  </si>
  <si>
    <t>10037769</t>
  </si>
  <si>
    <t>10045643</t>
  </si>
  <si>
    <t>10045852</t>
  </si>
  <si>
    <t>10074687</t>
  </si>
  <si>
    <t>10075647</t>
  </si>
  <si>
    <t>10075651</t>
  </si>
  <si>
    <t>10075930</t>
  </si>
  <si>
    <t>10075936</t>
  </si>
  <si>
    <t>10075942</t>
  </si>
  <si>
    <t>10075946</t>
  </si>
  <si>
    <t>10076203</t>
  </si>
  <si>
    <t>10076207</t>
  </si>
  <si>
    <t>10177462</t>
  </si>
  <si>
    <t>10160315</t>
  </si>
  <si>
    <t>10040249</t>
  </si>
  <si>
    <t>10175441</t>
  </si>
  <si>
    <t>10138688</t>
  </si>
  <si>
    <t>10040408</t>
  </si>
  <si>
    <t>10076366</t>
  </si>
  <si>
    <t>10076475</t>
  </si>
  <si>
    <t>10287724</t>
  </si>
  <si>
    <t>10104479</t>
  </si>
  <si>
    <t>10104663</t>
  </si>
  <si>
    <t>10104680</t>
  </si>
  <si>
    <t>10104927</t>
  </si>
  <si>
    <t>10104941</t>
  </si>
  <si>
    <t>10105227</t>
  </si>
  <si>
    <t>10105364</t>
  </si>
  <si>
    <t>10105442</t>
  </si>
  <si>
    <t>10105512</t>
  </si>
  <si>
    <t>10106141</t>
  </si>
  <si>
    <t>10036080</t>
  </si>
  <si>
    <t>10036431</t>
  </si>
  <si>
    <t>10037770</t>
  </si>
  <si>
    <t>10045644</t>
  </si>
  <si>
    <t>10045853</t>
  </si>
  <si>
    <t>10074688</t>
  </si>
  <si>
    <t>10075648</t>
  </si>
  <si>
    <t>10075652</t>
  </si>
  <si>
    <t>10075931</t>
  </si>
  <si>
    <t>10075937</t>
  </si>
  <si>
    <t>10075943</t>
  </si>
  <si>
    <t>10075947</t>
  </si>
  <si>
    <t>10076204</t>
  </si>
  <si>
    <t>10076208</t>
  </si>
  <si>
    <t>10110641</t>
  </si>
  <si>
    <t>9973105</t>
  </si>
  <si>
    <t>9973109</t>
  </si>
  <si>
    <t>9974358</t>
  </si>
  <si>
    <t>9974362</t>
  </si>
  <si>
    <t>9974759</t>
  </si>
  <si>
    <t>9974763</t>
  </si>
  <si>
    <t>9974809</t>
  </si>
  <si>
    <t>9974813</t>
  </si>
  <si>
    <t>10035956</t>
  </si>
  <si>
    <t>10036036</t>
  </si>
  <si>
    <t>10041972</t>
  </si>
  <si>
    <t>10140594</t>
  </si>
  <si>
    <t>10141382</t>
  </si>
  <si>
    <t>10141409</t>
  </si>
  <si>
    <t>10141552</t>
  </si>
  <si>
    <t>10141624</t>
  </si>
  <si>
    <t>10141651</t>
  </si>
  <si>
    <t>10141714</t>
  </si>
  <si>
    <t>10141741</t>
  </si>
  <si>
    <t>10141768</t>
  </si>
  <si>
    <t>10142070</t>
  </si>
  <si>
    <t>10142151</t>
  </si>
  <si>
    <t>10142207</t>
  </si>
  <si>
    <t>10142770</t>
  </si>
  <si>
    <t>10172698</t>
  </si>
  <si>
    <t>10172859</t>
  </si>
  <si>
    <t>10118005</t>
  </si>
  <si>
    <t>10118348</t>
  </si>
  <si>
    <t>10171993</t>
  </si>
  <si>
    <t>10123314</t>
  </si>
  <si>
    <t>10124803</t>
  </si>
  <si>
    <t>9964853</t>
  </si>
  <si>
    <t>9965234</t>
  </si>
  <si>
    <t>9966074</t>
  </si>
  <si>
    <t>9966078</t>
  </si>
  <si>
    <t>9966102</t>
  </si>
  <si>
    <t>9966106</t>
  </si>
  <si>
    <t>9966955</t>
  </si>
  <si>
    <t>9966959</t>
  </si>
  <si>
    <t>9966999</t>
  </si>
  <si>
    <t>9967003</t>
  </si>
  <si>
    <t>9967028</t>
  </si>
  <si>
    <t>9967032</t>
  </si>
  <si>
    <t>9971268</t>
  </si>
  <si>
    <t>9971501</t>
  </si>
  <si>
    <t>9971603</t>
  </si>
  <si>
    <t>9972469</t>
  </si>
  <si>
    <t>10105569</t>
  </si>
  <si>
    <t>10092920</t>
  </si>
  <si>
    <t>10093019</t>
  </si>
  <si>
    <t>10134320</t>
  </si>
  <si>
    <t>10134911</t>
  </si>
  <si>
    <t>10135763</t>
  </si>
  <si>
    <t>10128168</t>
  </si>
  <si>
    <t>10129155</t>
  </si>
  <si>
    <t>10132820</t>
  </si>
  <si>
    <t>10123322</t>
  </si>
  <si>
    <t>9968291</t>
  </si>
  <si>
    <t>9968333</t>
  </si>
  <si>
    <t>9968967</t>
  </si>
  <si>
    <t>9970627</t>
  </si>
  <si>
    <t>9970740</t>
  </si>
  <si>
    <t>9970813</t>
  </si>
  <si>
    <t>9971328</t>
  </si>
  <si>
    <t>9971483</t>
  </si>
  <si>
    <t>Eletroduto Aço Galvanizado_Com Conduletes sem Rosca</t>
  </si>
  <si>
    <t>10167417</t>
  </si>
  <si>
    <t>10174281</t>
  </si>
  <si>
    <t>10174795</t>
  </si>
  <si>
    <t>10175443</t>
  </si>
  <si>
    <t>10246460</t>
  </si>
  <si>
    <t>10279118</t>
  </si>
  <si>
    <t>10279555</t>
  </si>
  <si>
    <t>10281132</t>
  </si>
  <si>
    <t>10281451</t>
  </si>
  <si>
    <t>10136616</t>
  </si>
  <si>
    <t>10140207</t>
  </si>
  <si>
    <t>10140348</t>
  </si>
  <si>
    <t>10168052</t>
  </si>
  <si>
    <t>10168200</t>
  </si>
  <si>
    <t>10172756</t>
  </si>
  <si>
    <t>10173132</t>
  </si>
  <si>
    <t>10382057</t>
  </si>
  <si>
    <t>10382087</t>
  </si>
  <si>
    <t>10171742</t>
  </si>
  <si>
    <t>10172279</t>
  </si>
  <si>
    <t>10132135</t>
  </si>
  <si>
    <t>10171160</t>
  </si>
  <si>
    <t>10239399</t>
  </si>
  <si>
    <t>10177459</t>
  </si>
  <si>
    <t>10160312</t>
  </si>
  <si>
    <t>10197472</t>
  </si>
  <si>
    <t>10091659</t>
  </si>
  <si>
    <t>10092919</t>
  </si>
  <si>
    <t>10093018</t>
  </si>
  <si>
    <t>10093967</t>
  </si>
  <si>
    <t>10134910</t>
  </si>
  <si>
    <t>10135742</t>
  </si>
  <si>
    <t>10128167</t>
  </si>
  <si>
    <t>10129154</t>
  </si>
  <si>
    <t>10123321</t>
  </si>
  <si>
    <t>9968290</t>
  </si>
  <si>
    <t>9968332</t>
  </si>
  <si>
    <t>9968966</t>
  </si>
  <si>
    <t>9970626</t>
  </si>
  <si>
    <t>9970739</t>
  </si>
  <si>
    <t>9970812</t>
  </si>
  <si>
    <t>9971327</t>
  </si>
  <si>
    <t>9971482</t>
  </si>
  <si>
    <t>9973104</t>
  </si>
  <si>
    <t>9973108</t>
  </si>
  <si>
    <t>9974357</t>
  </si>
  <si>
    <t>9974361</t>
  </si>
  <si>
    <t>9974758</t>
  </si>
  <si>
    <t>9974762</t>
  </si>
  <si>
    <t>9974808</t>
  </si>
  <si>
    <t>9974812</t>
  </si>
  <si>
    <t>10041971</t>
  </si>
  <si>
    <t>10118347</t>
  </si>
  <si>
    <t>10124802</t>
  </si>
  <si>
    <t>9964852</t>
  </si>
  <si>
    <t>9965233</t>
  </si>
  <si>
    <t>9966073</t>
  </si>
  <si>
    <t>9966077</t>
  </si>
  <si>
    <t>9966101</t>
  </si>
  <si>
    <t>9966105</t>
  </si>
  <si>
    <t>9966954</t>
  </si>
  <si>
    <t>9966958</t>
  </si>
  <si>
    <t>9966998</t>
  </si>
  <si>
    <t>9967002</t>
  </si>
  <si>
    <t>9967027</t>
  </si>
  <si>
    <t>9967031</t>
  </si>
  <si>
    <t>9971500</t>
  </si>
  <si>
    <t>10122994</t>
  </si>
  <si>
    <t>10122995</t>
  </si>
  <si>
    <t>10138256</t>
  </si>
  <si>
    <t>10138257</t>
  </si>
  <si>
    <t>10133985</t>
  </si>
  <si>
    <t>10133986</t>
  </si>
  <si>
    <t>10134322</t>
  </si>
  <si>
    <t>10134323</t>
  </si>
  <si>
    <t>10134913</t>
  </si>
  <si>
    <t>10134914</t>
  </si>
  <si>
    <t>10135765</t>
  </si>
  <si>
    <t>10135766</t>
  </si>
  <si>
    <t>10136519</t>
  </si>
  <si>
    <t>10136520</t>
  </si>
  <si>
    <t>10136985</t>
  </si>
  <si>
    <t>10136986</t>
  </si>
  <si>
    <t>10140245</t>
  </si>
  <si>
    <t>10140246</t>
  </si>
  <si>
    <t>10128769</t>
  </si>
  <si>
    <t>10128770</t>
  </si>
  <si>
    <t>10129157</t>
  </si>
  <si>
    <t>10129158</t>
  </si>
  <si>
    <t>10129676</t>
  </si>
  <si>
    <t>10129677</t>
  </si>
  <si>
    <t>10129718</t>
  </si>
  <si>
    <t>10129719</t>
  </si>
  <si>
    <t>10129993</t>
  </si>
  <si>
    <t>10129994</t>
  </si>
  <si>
    <t>10132317</t>
  </si>
  <si>
    <t>10132318</t>
  </si>
  <si>
    <t>10132409</t>
  </si>
  <si>
    <t>10132410</t>
  </si>
  <si>
    <t>10132822</t>
  </si>
  <si>
    <t>10132823</t>
  </si>
  <si>
    <t>9956526</t>
  </si>
  <si>
    <t>RACK</t>
  </si>
  <si>
    <t>9956518</t>
  </si>
  <si>
    <t>9956523</t>
  </si>
  <si>
    <t>9956529</t>
  </si>
  <si>
    <t>10040248</t>
  </si>
  <si>
    <t>10118007</t>
  </si>
  <si>
    <t>10123316</t>
  </si>
  <si>
    <t>9971270</t>
  </si>
  <si>
    <t>9971605</t>
  </si>
  <si>
    <t>9972471</t>
  </si>
</sst>
</file>

<file path=xl/styles.xml><?xml version="1.0" encoding="utf-8"?>
<styleSheet xmlns="http://schemas.openxmlformats.org/spreadsheetml/2006/main">
  <numFmts count="0"/>
  <fonts count="5">
    <font>
      <sz val="11"/>
      <name val="Calibri"/>
    </font>
    <font>
      <sz val="9"/>
      <name val="Calibri"/>
    </font>
    <font>
      <b/>
      <sz val="11"/>
      <name val="Calibri"/>
    </font>
    <font>
      <b/>
      <sz val="8"/>
      <name val="Calibri"/>
    </font>
    <font>
      <b/>
      <sz val="14"/>
      <name val="Calibri"/>
    </font>
  </fonts>
  <fills count="9">
    <fill>
      <patternFill patternType="none"/>
    </fill>
    <fill>
      <patternFill patternType="gray125"/>
    </fill>
    <fill>
      <patternFill patternType="solid">
        <fgColor rgb="FFD6D6D6" tint="0"/>
      </patternFill>
    </fill>
    <fill>
      <patternFill patternType="solid">
        <fgColor rgb="FFD8ECF6" tint="0"/>
      </patternFill>
    </fill>
    <fill>
      <patternFill patternType="solid">
        <fgColor rgb="FFDFF0D8" tint="0"/>
      </patternFill>
    </fill>
    <fill>
      <patternFill patternType="solid">
        <fgColor rgb="FFFCF8E3" tint="0"/>
      </patternFill>
    </fill>
    <fill>
      <patternFill patternType="solid">
        <fgColor rgb="FFA9C1EC" tint="0"/>
      </patternFill>
    </fill>
    <fill>
      <patternFill patternType="solid">
        <fgColor rgb="FFD9E1F2" tint="0"/>
      </patternFill>
    </fill>
    <fill>
      <patternFill patternType="solid">
        <fgColor rgb="FFEDEDED" tint="0"/>
      </patternFill>
    </fill>
  </fills>
  <borders count="2">
    <border>
      <left/>
      <right/>
      <top/>
      <bottom/>
      <diagonal/>
    </border>
    <border>
      <left style="thin">
        <color rgb="FFCCCCCC" tint="0"/>
      </left>
      <right style="thin">
        <color rgb="FFCCCCCC" tint="0"/>
      </right>
      <top style="thin">
        <color rgb="FFCCCCCC" tint="0"/>
      </top>
      <bottom style="thin">
        <color rgb="FFCCCCCC" tint="0"/>
      </bottom>
      <diagonal/>
    </border>
  </borders>
  <cellStyleXfs count="8">
    <xf numFmtId="0" fontId="0"/>
    <xf numFmtId="0" fontId="1">
      <alignment wrapText="1"/>
    </xf>
    <xf numFmtId="0" fontId="1">
      <alignment horizontal="left" vertical="center"/>
    </xf>
    <xf numFmtId="0" fontId="0">
      <alignment wrapText="1"/>
    </xf>
    <xf numFmtId="0" fontId="3">
      <alignment wrapText="1"/>
    </xf>
    <xf numFmtId="0" fontId="4">
      <alignment horizontal="center" vertical="center"/>
    </xf>
    <xf numFmtId="0" fontId="3">
      <alignment horizontal="center" wrapText="1"/>
    </xf>
    <xf numFmtId="0" fontId="2">
      <alignment horizontal="center" wrapText="1"/>
    </xf>
  </cellStyleXfs>
  <cellXfs count="26">
    <xf numFmtId="0" applyNumberFormat="1" fontId="0" applyFont="1" xfId="0" applyProtection="1"/>
    <xf numFmtId="0" applyNumberFormat="1" fontId="1" applyFont="1" xfId="1" applyProtection="1">
      <alignment wrapText="1"/>
    </xf>
    <xf numFmtId="0" applyNumberFormat="1" fontId="1" applyFont="1" xfId="2" applyProtection="1" applyAlignment="1">
      <alignment horizontal="left" vertical="center"/>
    </xf>
    <xf numFmtId="0" applyNumberFormat="1" fontId="0" applyFont="1" xfId="3" applyProtection="1">
      <alignment wrapText="1"/>
    </xf>
    <xf numFmtId="0" applyNumberFormat="1" fontId="3" applyFont="1" xfId="4" applyProtection="1">
      <alignment wrapText="1"/>
    </xf>
    <xf numFmtId="0" applyNumberFormat="1" fontId="4" applyFont="1" xfId="5" applyProtection="1" applyAlignment="1">
      <alignment horizontal="center" vertical="center"/>
    </xf>
    <xf numFmtId="0" applyNumberFormat="1" fontId="3" applyFont="1" xfId="6" applyProtection="1" applyAlignment="1">
      <alignment horizontal="center" wrapText="1"/>
    </xf>
    <xf numFmtId="0" applyNumberFormat="1" fontId="2" applyFont="1" xfId="7" applyProtection="1" applyAlignment="1">
      <alignment horizontal="center" wrapText="1"/>
    </xf>
    <xf numFmtId="0" applyNumberFormat="1" fontId="2" applyFont="1" xfId="7" applyProtection="1" applyAlignment="1">
      <alignment horizontal="center" vertical="center" wrapText="1"/>
    </xf>
    <xf numFmtId="0" applyNumberFormat="1" fontId="2" applyFont="1" fillId="2" applyFill="1" borderId="1" applyBorder="1" xfId="7" applyProtection="1" applyAlignment="1">
      <alignment horizontal="center" vertical="center" wrapText="1"/>
    </xf>
    <xf numFmtId="0" applyNumberFormat="1" fontId="1" applyFont="1" fillId="3" applyFill="1" borderId="1" applyBorder="1" xfId="1" applyProtection="1">
      <alignment wrapText="1"/>
    </xf>
    <xf numFmtId="0" applyNumberFormat="1" fontId="0" applyFont="1" fillId="3" applyFill="1" borderId="1" applyBorder="1" xfId="0" applyProtection="1"/>
    <xf numFmtId="0" applyNumberFormat="1" fontId="1" applyFont="1" fillId="4" applyFill="1" borderId="1" applyBorder="1" xfId="1" applyProtection="1">
      <alignment wrapText="1"/>
    </xf>
    <xf numFmtId="0" applyNumberFormat="1" fontId="1" applyFont="1" fillId="4" applyFill="1" borderId="1" applyBorder="1" xfId="1" applyProtection="1" applyAlignment="1">
      <alignment horizontal="right" wrapText="1"/>
    </xf>
    <xf numFmtId="0" applyNumberFormat="1" fontId="1" applyFont="1" fillId="5" applyFill="1" borderId="1" applyBorder="1" xfId="1" applyProtection="1">
      <alignment wrapText="1"/>
    </xf>
    <xf numFmtId="0" applyNumberFormat="1" fontId="1" applyFont="1" fillId="5" applyFill="1" borderId="1" applyBorder="1" xfId="1" applyProtection="1" applyAlignment="1">
      <alignment horizontal="right" wrapText="1"/>
    </xf>
    <xf numFmtId="0" applyNumberFormat="1" fontId="2" applyFont="1" fillId="6" applyFill="1" borderId="1" applyBorder="1" xfId="7" applyProtection="1" applyAlignment="1">
      <alignment horizontal="center" wrapText="1"/>
    </xf>
    <xf numFmtId="0" applyNumberFormat="1" fontId="0" applyFont="1" fillId="7" applyFill="1" borderId="1" applyBorder="1" xfId="0" applyProtection="1" applyAlignment="1">
      <alignment horizontal="center"/>
    </xf>
    <xf numFmtId="0" applyNumberFormat="1" fontId="0" applyFont="1" borderId="1" applyBorder="1" xfId="0" applyProtection="1"/>
    <xf numFmtId="0" applyNumberFormat="1" fontId="1" applyFont="1" borderId="1" applyBorder="1" xfId="1" applyProtection="1">
      <alignment wrapText="1"/>
    </xf>
    <xf numFmtId="0" applyNumberFormat="1" fontId="2" applyFont="1" fillId="2" applyFill="1" borderId="1" applyBorder="1" xfId="7" applyProtection="1" applyAlignment="1">
      <alignment horizontal="center" wrapText="1"/>
    </xf>
    <xf numFmtId="0" applyNumberFormat="1" fontId="0" applyFont="1" fillId="2" applyFill="1" borderId="1" applyBorder="1" xfId="0" applyProtection="1"/>
    <xf numFmtId="0" applyNumberFormat="1" fontId="2" applyFont="1" fillId="8" applyFill="1" borderId="1" applyBorder="1" xfId="7" applyProtection="1" applyAlignment="1">
      <alignment horizontal="center" wrapText="1"/>
    </xf>
    <xf numFmtId="0" applyNumberFormat="1" fontId="0" applyFont="1" fillId="8" applyFill="1" borderId="1" applyBorder="1" xfId="3" applyProtection="1">
      <alignment wrapText="1"/>
    </xf>
    <xf numFmtId="0" applyNumberFormat="1" fontId="0" applyFont="1" fillId="2" applyFill="1" borderId="1" applyBorder="1" xfId="3" applyProtection="1">
      <alignment wrapText="1"/>
    </xf>
    <xf numFmtId="0" applyNumberFormat="1" fontId="0" applyFont="1" fillId="8" applyFill="1" borderId="1" applyBorder="1" xfId="3" applyProtection="1" applyAlignment="1">
      <alignment horizontal="center" wrapText="1"/>
    </xf>
  </cellXfs>
  <cellStyles count="8">
    <cellStyle name="Normal" xfId="0" builtinId="0"/>
    <cellStyle name="styleRegular" xfId="1"/>
    <cellStyle name="styleRegular9UR" xfId="2"/>
    <cellStyle name="styleRegular11" xfId="3"/>
    <cellStyle name="styleBold" xfId="4"/>
    <cellStyle name="styleBold14UR" xfId="5"/>
    <cellStyle name="styleBoldRegular" xfId="6"/>
    <cellStyle name="styleBold11" xfId="7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worksheet" Target="worksheets/sheet26.xml"/><Relationship Id="rId28" Type="http://schemas.openxmlformats.org/officeDocument/2006/relationships/worksheet" Target="worksheets/sheet27.xml"/><Relationship Id="rId29" Type="http://schemas.openxmlformats.org/officeDocument/2006/relationships/worksheet" Target="worksheets/sheet28.xml"/><Relationship Id="rId30" Type="http://schemas.openxmlformats.org/officeDocument/2006/relationships/worksheet" Target="worksheets/sheet29.xml"/><Relationship Id="rId31" Type="http://schemas.openxmlformats.org/officeDocument/2006/relationships/worksheet" Target="worksheets/sheet30.xml"/><Relationship Id="rId32" Type="http://schemas.openxmlformats.org/officeDocument/2006/relationships/worksheet" Target="worksheets/sheet31.xml"/><Relationship Id="rId33" Type="http://schemas.openxmlformats.org/officeDocument/2006/relationships/worksheet" Target="worksheets/sheet32.xml"/><Relationship Id="rId34" Type="http://schemas.openxmlformats.org/officeDocument/2006/relationships/worksheet" Target="worksheets/sheet33.xml"/><Relationship Id="rId35" Type="http://schemas.openxmlformats.org/officeDocument/2006/relationships/worksheet" Target="worksheets/sheet34.xml"/><Relationship Id="rId36" Type="http://schemas.openxmlformats.org/officeDocument/2006/relationships/worksheet" Target="worksheets/sheet35.xml"/><Relationship Id="rId37" Type="http://schemas.openxmlformats.org/officeDocument/2006/relationships/worksheet" Target="worksheets/sheet36.xml"/><Relationship Id="rId38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riteria_Summary13.8.1" displayName="Criteria_Summary13.8.1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id="10" name="Criteria_Summary13.8.10" displayName="Criteria_Summary13.8.10" ref="A7:E11" headerRowCount="1" totalsRowCount="1" totalsRowCellStyle="styleRegular">
  <autoFilter ref="A7:E10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id="11" name="Criteria_Summary13.8.11" displayName="Criteria_Summary13.8.11" ref="A7:E11" headerRowCount="1" totalsRowCount="1" totalsRowCellStyle="styleRegular">
  <autoFilter ref="A7:E10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id="12" name="Criteria_Summary13.8.12" displayName="Criteria_Summary13.8.12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id="13" name="Criteria_Summary13.8.13" displayName="Criteria_Summary13.8.13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id="14" name="Criteria_Summary13.8.14" displayName="Criteria_Summary13.8.14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id="15" name="Criteria_Summary13.8.15" displayName="Criteria_Summary13.8.15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6.xml><?xml version="1.0" encoding="utf-8"?>
<table xmlns="http://schemas.openxmlformats.org/spreadsheetml/2006/main" id="16" name="Criteria_Summary13.8.16" displayName="Criteria_Summary13.8.16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7.xml><?xml version="1.0" encoding="utf-8"?>
<table xmlns="http://schemas.openxmlformats.org/spreadsheetml/2006/main" id="17" name="Criteria_Summary13.8.17" displayName="Criteria_Summary13.8.17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8.xml><?xml version="1.0" encoding="utf-8"?>
<table xmlns="http://schemas.openxmlformats.org/spreadsheetml/2006/main" id="18" name="Elements13_8_11" displayName="Elements13_8_11" ref="A6:E58" headerRowCount="1" totalsRowCount="1" totalsRowCellStyle="styleRegular">
  <autoFilter ref="A6:E5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9.xml><?xml version="1.0" encoding="utf-8"?>
<table xmlns="http://schemas.openxmlformats.org/spreadsheetml/2006/main" id="19" name="Elements13_8_21" displayName="Elements13_8_21" ref="A6:E57" headerRowCount="1" totalsRowCount="1" totalsRowCellStyle="styleRegular">
  <autoFilter ref="A6:E56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id="2" name="Criteria_Summary13.8.2" displayName="Criteria_Summary13.8.2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0.xml><?xml version="1.0" encoding="utf-8"?>
<table xmlns="http://schemas.openxmlformats.org/spreadsheetml/2006/main" id="20" name="Elements13_8_31" displayName="Elements13_8_3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1.xml><?xml version="1.0" encoding="utf-8"?>
<table xmlns="http://schemas.openxmlformats.org/spreadsheetml/2006/main" id="21" name="Elements13_8_41" displayName="Elements13_8_41" ref="A6:E241" headerRowCount="1" totalsRowCount="1" totalsRowCellStyle="styleRegular">
  <autoFilter ref="A6:E240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2.xml><?xml version="1.0" encoding="utf-8"?>
<table xmlns="http://schemas.openxmlformats.org/spreadsheetml/2006/main" id="22" name="Elements13_8_51" displayName="Elements13_8_51" ref="A6:E27" headerRowCount="1" totalsRowCount="1" totalsRowCellStyle="styleRegular">
  <autoFilter ref="A6:E26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3.xml><?xml version="1.0" encoding="utf-8"?>
<table xmlns="http://schemas.openxmlformats.org/spreadsheetml/2006/main" id="23" name="Elements13_8_52" displayName="Elements13_8_52" ref="A35:E50" headerRowCount="1" totalsRowCount="1" totalsRowCellStyle="styleRegular">
  <autoFilter ref="A35:E49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4.xml><?xml version="1.0" encoding="utf-8"?>
<table xmlns="http://schemas.openxmlformats.org/spreadsheetml/2006/main" id="24" name="Elements13_8_53" displayName="Elements13_8_53" ref="A58:E61" headerRowCount="1" totalsRowCount="1" totalsRowCellStyle="styleRegular">
  <autoFilter ref="A58:E60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5.xml><?xml version="1.0" encoding="utf-8"?>
<table xmlns="http://schemas.openxmlformats.org/spreadsheetml/2006/main" id="25" name="Elements13_8_61" displayName="Elements13_8_6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6.xml><?xml version="1.0" encoding="utf-8"?>
<table xmlns="http://schemas.openxmlformats.org/spreadsheetml/2006/main" id="26" name="Elements13_8_71" displayName="Elements13_8_71" ref="A6:E23" headerRowCount="1" totalsRowCount="1" totalsRowCellStyle="styleRegular">
  <autoFilter ref="A6:E22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7.xml><?xml version="1.0" encoding="utf-8"?>
<table xmlns="http://schemas.openxmlformats.org/spreadsheetml/2006/main" id="27" name="Elements13_8_81" displayName="Elements13_8_81" ref="A6:E21" headerRowCount="1" totalsRowCount="1" totalsRowCellStyle="styleRegular">
  <autoFilter ref="A6:E20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8.xml><?xml version="1.0" encoding="utf-8"?>
<table xmlns="http://schemas.openxmlformats.org/spreadsheetml/2006/main" id="28" name="Elements13_8_82" displayName="Elements13_8_82" ref="A29:E79" headerRowCount="1" totalsRowCount="1" totalsRowCellStyle="styleRegular">
  <autoFilter ref="A29:E7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9.xml><?xml version="1.0" encoding="utf-8"?>
<table xmlns="http://schemas.openxmlformats.org/spreadsheetml/2006/main" id="29" name="Elements13_8_83" displayName="Elements13_8_83" ref="A87:E137" headerRowCount="1" totalsRowCount="1" totalsRowCellStyle="styleRegular">
  <autoFilter ref="A87:E136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id="3" name="Criteria_Summary13.8.3" displayName="Criteria_Summary13.8.3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30.xml><?xml version="1.0" encoding="utf-8"?>
<table xmlns="http://schemas.openxmlformats.org/spreadsheetml/2006/main" id="30" name="Elements13_8_84" displayName="Elements13_8_84" ref="A145:E160" headerRowCount="1" totalsRowCount="1" totalsRowCellStyle="styleRegular">
  <autoFilter ref="A145:E159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1.xml><?xml version="1.0" encoding="utf-8"?>
<table xmlns="http://schemas.openxmlformats.org/spreadsheetml/2006/main" id="31" name="Elements13_8_85" displayName="Elements13_8_85" ref="A168:E186" headerRowCount="1" totalsRowCount="1" totalsRowCellStyle="styleRegular">
  <autoFilter ref="A168:E185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2.xml><?xml version="1.0" encoding="utf-8"?>
<table xmlns="http://schemas.openxmlformats.org/spreadsheetml/2006/main" id="32" name="Elements13_8_91" displayName="Elements13_8_91" ref="A6:E57" headerRowCount="1" totalsRowCount="1" totalsRowCellStyle="styleRegular">
  <autoFilter ref="A6:E56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3.xml><?xml version="1.0" encoding="utf-8"?>
<table xmlns="http://schemas.openxmlformats.org/spreadsheetml/2006/main" id="33" name="Elements13_8_92" displayName="Elements13_8_92" ref="A65:E267" headerRowCount="1" totalsRowCount="1" totalsRowCellStyle="styleRegular">
  <autoFilter ref="A65:E266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4.xml><?xml version="1.0" encoding="utf-8"?>
<table xmlns="http://schemas.openxmlformats.org/spreadsheetml/2006/main" id="34" name="Elements13_8_101" displayName="Elements13_8_101" ref="A6:E29" headerRowCount="1" totalsRowCount="1" totalsRowCellStyle="styleRegular">
  <autoFilter ref="A6:E2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5.xml><?xml version="1.0" encoding="utf-8"?>
<table xmlns="http://schemas.openxmlformats.org/spreadsheetml/2006/main" id="35" name="Elements13_8_102" displayName="Elements13_8_102" ref="A37:E40" headerRowCount="1" totalsRowCount="1" totalsRowCellStyle="styleRegular">
  <autoFilter ref="A37:E39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6.xml><?xml version="1.0" encoding="utf-8"?>
<table xmlns="http://schemas.openxmlformats.org/spreadsheetml/2006/main" id="36" name="Elements13_8_103" displayName="Elements13_8_103" ref="A48:E50" headerRowCount="1" totalsRowCount="1" totalsRowCellStyle="styleRegular">
  <autoFilter ref="A48:E49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7.xml><?xml version="1.0" encoding="utf-8"?>
<table xmlns="http://schemas.openxmlformats.org/spreadsheetml/2006/main" id="37" name="Elements13_8_111" displayName="Elements13_8_111" ref="A6:E24" headerRowCount="1" totalsRowCount="1" totalsRowCellStyle="styleRegular">
  <autoFilter ref="A6:E23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8.xml><?xml version="1.0" encoding="utf-8"?>
<table xmlns="http://schemas.openxmlformats.org/spreadsheetml/2006/main" id="38" name="Elements13_8_112" displayName="Elements13_8_112" ref="A32:E57" headerRowCount="1" totalsRowCount="1" totalsRowCellStyle="styleRegular">
  <autoFilter ref="A32:E56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9.xml><?xml version="1.0" encoding="utf-8"?>
<table xmlns="http://schemas.openxmlformats.org/spreadsheetml/2006/main" id="39" name="Elements13_8_113" displayName="Elements13_8_113" ref="A65:E100" headerRowCount="1" totalsRowCount="1" totalsRowCellStyle="styleRegular">
  <autoFilter ref="A65:E99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id="4" name="Criteria_Summary13.8.4" displayName="Criteria_Summary13.8.4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40.xml><?xml version="1.0" encoding="utf-8"?>
<table xmlns="http://schemas.openxmlformats.org/spreadsheetml/2006/main" id="40" name="Elements13_8_121" displayName="Elements13_8_12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1.xml><?xml version="1.0" encoding="utf-8"?>
<table xmlns="http://schemas.openxmlformats.org/spreadsheetml/2006/main" id="41" name="Elements13_8_131" displayName="Elements13_8_13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2.xml><?xml version="1.0" encoding="utf-8"?>
<table xmlns="http://schemas.openxmlformats.org/spreadsheetml/2006/main" id="42" name="Elements13_8_141" displayName="Elements13_8_14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3.xml><?xml version="1.0" encoding="utf-8"?>
<table xmlns="http://schemas.openxmlformats.org/spreadsheetml/2006/main" id="43" name="Elements13_8_151" displayName="Elements13_8_15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4.xml><?xml version="1.0" encoding="utf-8"?>
<table xmlns="http://schemas.openxmlformats.org/spreadsheetml/2006/main" id="44" name="Elements13_8_161" displayName="Elements13_8_16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5.xml><?xml version="1.0" encoding="utf-8"?>
<table xmlns="http://schemas.openxmlformats.org/spreadsheetml/2006/main" id="45" name="Elements13_8_171" displayName="Elements13_8_171" ref="A6:E12" headerRowCount="1" totalsRowCount="1" totalsRowCellStyle="styleRegular">
  <autoFilter ref="A6:E11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id="5" name="Criteria_Summary13.8.5" displayName="Criteria_Summary13.8.5" ref="A7:E11" headerRowCount="1" totalsRowCount="1" totalsRowCellStyle="styleRegular">
  <autoFilter ref="A7:E10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id="6" name="Criteria_Summary13.8.6" displayName="Criteria_Summary13.8.6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id="7" name="Criteria_Summary13.8.7" displayName="Criteria_Summary13.8.7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id="8" name="Criteria_Summary13.8.8" displayName="Criteria_Summary13.8.8" ref="A7:E13" headerRowCount="1" totalsRowCount="1" totalsRowCellStyle="styleRegular">
  <autoFilter ref="A7:E12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id="9" name="Criteria_Summary13.8.9" displayName="Criteria_Summary13.8.9" ref="A7:E10" headerRowCount="1" totalsRowCount="1" totalsRowCellStyle="styleRegular">
  <autoFilter ref="A7:E9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hyperlink" Target="#&apos;13.8&apos;!A1" TargetMode="External"/><Relationship Id="rId2" Type="http://schemas.openxmlformats.org/officeDocument/2006/relationships/hyperlink" Target="#&apos;13.8.1&apos;!A1" TargetMode="External"/><Relationship Id="rId3" Type="http://schemas.openxmlformats.org/officeDocument/2006/relationships/hyperlink" Target="#&apos;13.8.1E&apos;!A1" TargetMode="External"/><Relationship Id="rId4" Type="http://schemas.openxmlformats.org/officeDocument/2006/relationships/hyperlink" Target="#&apos;13.8.2&apos;!A1" TargetMode="External"/><Relationship Id="rId5" Type="http://schemas.openxmlformats.org/officeDocument/2006/relationships/hyperlink" Target="#&apos;13.8.2E&apos;!A1" TargetMode="External"/><Relationship Id="rId6" Type="http://schemas.openxmlformats.org/officeDocument/2006/relationships/hyperlink" Target="#&apos;13.8.3&apos;!A1" TargetMode="External"/><Relationship Id="rId7" Type="http://schemas.openxmlformats.org/officeDocument/2006/relationships/hyperlink" Target="#&apos;13.8.3E&apos;!A1" TargetMode="External"/><Relationship Id="rId8" Type="http://schemas.openxmlformats.org/officeDocument/2006/relationships/hyperlink" Target="#&apos;13.8.4&apos;!A1" TargetMode="External"/><Relationship Id="rId9" Type="http://schemas.openxmlformats.org/officeDocument/2006/relationships/hyperlink" Target="#&apos;13.8.4E&apos;!A1" TargetMode="External"/><Relationship Id="rId10" Type="http://schemas.openxmlformats.org/officeDocument/2006/relationships/hyperlink" Target="#&apos;13.8.5&apos;!A1" TargetMode="External"/><Relationship Id="rId11" Type="http://schemas.openxmlformats.org/officeDocument/2006/relationships/hyperlink" Target="#&apos;13.8.5E&apos;!A1" TargetMode="External"/><Relationship Id="rId12" Type="http://schemas.openxmlformats.org/officeDocument/2006/relationships/hyperlink" Target="#&apos;13.8.6&apos;!A1" TargetMode="External"/><Relationship Id="rId13" Type="http://schemas.openxmlformats.org/officeDocument/2006/relationships/hyperlink" Target="#&apos;13.8.6E&apos;!A1" TargetMode="External"/><Relationship Id="rId14" Type="http://schemas.openxmlformats.org/officeDocument/2006/relationships/hyperlink" Target="#&apos;13.8.7&apos;!A1" TargetMode="External"/><Relationship Id="rId15" Type="http://schemas.openxmlformats.org/officeDocument/2006/relationships/hyperlink" Target="#&apos;13.8.7E&apos;!A1" TargetMode="External"/><Relationship Id="rId16" Type="http://schemas.openxmlformats.org/officeDocument/2006/relationships/hyperlink" Target="#&apos;13.8.8&apos;!A1" TargetMode="External"/><Relationship Id="rId17" Type="http://schemas.openxmlformats.org/officeDocument/2006/relationships/hyperlink" Target="#&apos;13.8.8E&apos;!A1" TargetMode="External"/><Relationship Id="rId18" Type="http://schemas.openxmlformats.org/officeDocument/2006/relationships/hyperlink" Target="#&apos;13.8.9&apos;!A1" TargetMode="External"/><Relationship Id="rId19" Type="http://schemas.openxmlformats.org/officeDocument/2006/relationships/hyperlink" Target="#&apos;13.8.9E&apos;!A1" TargetMode="External"/><Relationship Id="rId20" Type="http://schemas.openxmlformats.org/officeDocument/2006/relationships/hyperlink" Target="#&apos;13.8.10&apos;!A1" TargetMode="External"/><Relationship Id="rId21" Type="http://schemas.openxmlformats.org/officeDocument/2006/relationships/hyperlink" Target="#&apos;13.8.10E&apos;!A1" TargetMode="External"/><Relationship Id="rId22" Type="http://schemas.openxmlformats.org/officeDocument/2006/relationships/hyperlink" Target="#&apos;13.8.11&apos;!A1" TargetMode="External"/><Relationship Id="rId23" Type="http://schemas.openxmlformats.org/officeDocument/2006/relationships/hyperlink" Target="#&apos;13.8.11E&apos;!A1" TargetMode="External"/><Relationship Id="rId24" Type="http://schemas.openxmlformats.org/officeDocument/2006/relationships/hyperlink" Target="#&apos;13.8.12&apos;!A1" TargetMode="External"/><Relationship Id="rId25" Type="http://schemas.openxmlformats.org/officeDocument/2006/relationships/hyperlink" Target="#&apos;13.8.12E&apos;!A1" TargetMode="External"/><Relationship Id="rId26" Type="http://schemas.openxmlformats.org/officeDocument/2006/relationships/hyperlink" Target="#&apos;13.8.13&apos;!A1" TargetMode="External"/><Relationship Id="rId27" Type="http://schemas.openxmlformats.org/officeDocument/2006/relationships/hyperlink" Target="#&apos;13.8.13E&apos;!A1" TargetMode="External"/><Relationship Id="rId28" Type="http://schemas.openxmlformats.org/officeDocument/2006/relationships/hyperlink" Target="#&apos;13.8.14&apos;!A1" TargetMode="External"/><Relationship Id="rId29" Type="http://schemas.openxmlformats.org/officeDocument/2006/relationships/hyperlink" Target="#&apos;13.8.14E&apos;!A1" TargetMode="External"/><Relationship Id="rId30" Type="http://schemas.openxmlformats.org/officeDocument/2006/relationships/hyperlink" Target="#&apos;13.8.15&apos;!A1" TargetMode="External"/><Relationship Id="rId31" Type="http://schemas.openxmlformats.org/officeDocument/2006/relationships/hyperlink" Target="#&apos;13.8.15E&apos;!A1" TargetMode="External"/><Relationship Id="rId32" Type="http://schemas.openxmlformats.org/officeDocument/2006/relationships/hyperlink" Target="#&apos;13.8.16&apos;!A1" TargetMode="External"/><Relationship Id="rId33" Type="http://schemas.openxmlformats.org/officeDocument/2006/relationships/hyperlink" Target="#&apos;13.8.16E&apos;!A1" TargetMode="External"/><Relationship Id="rId34" Type="http://schemas.openxmlformats.org/officeDocument/2006/relationships/hyperlink" Target="#&apos;13.8.17&apos;!A1" TargetMode="External"/><Relationship Id="rId35" Type="http://schemas.openxmlformats.org/officeDocument/2006/relationships/hyperlink" Target="#&apos;13.8.17E&apos;!A1" TargetMode="External"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table" Target="../tables/table8.xml"/><Relationship Id="rId2" Type="http://schemas.openxmlformats.org/officeDocument/2006/relationships/hyperlink" Target="#&apos;13.8&apos;!A1" TargetMode="External"/><Relationship Id="rId3" Type="http://schemas.openxmlformats.org/officeDocument/2006/relationships/hyperlink" Target="#&apos;13.8.8E&apos;!A1" TargetMode="External"/><Relationship Id="rId4" Type="http://schemas.openxmlformats.org/officeDocument/2006/relationships/hyperlink" Target="#&apos;13.8.8E&apos;!A1" TargetMode="External"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table" Target="../tables/table9.xml"/><Relationship Id="rId2" Type="http://schemas.openxmlformats.org/officeDocument/2006/relationships/hyperlink" Target="#&apos;13.8&apos;!A1" TargetMode="External"/><Relationship Id="rId3" Type="http://schemas.openxmlformats.org/officeDocument/2006/relationships/hyperlink" Target="#&apos;13.8.9E&apos;!A1" TargetMode="External"/><Relationship Id="rId4" Type="http://schemas.openxmlformats.org/officeDocument/2006/relationships/hyperlink" Target="#&apos;13.8.9E&apos;!A1" TargetMode="External"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table" Target="../tables/table10.xml"/><Relationship Id="rId2" Type="http://schemas.openxmlformats.org/officeDocument/2006/relationships/hyperlink" Target="#&apos;13.8&apos;!A1" TargetMode="External"/><Relationship Id="rId3" Type="http://schemas.openxmlformats.org/officeDocument/2006/relationships/hyperlink" Target="#&apos;13.8.10E&apos;!A1" TargetMode="External"/><Relationship Id="rId4" Type="http://schemas.openxmlformats.org/officeDocument/2006/relationships/hyperlink" Target="#&apos;13.8.10E&apos;!A1" TargetMode="External"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table" Target="../tables/table11.xml"/><Relationship Id="rId2" Type="http://schemas.openxmlformats.org/officeDocument/2006/relationships/hyperlink" Target="#&apos;13.8&apos;!A1" TargetMode="External"/><Relationship Id="rId3" Type="http://schemas.openxmlformats.org/officeDocument/2006/relationships/hyperlink" Target="#&apos;13.8.11E&apos;!A1" TargetMode="External"/><Relationship Id="rId4" Type="http://schemas.openxmlformats.org/officeDocument/2006/relationships/hyperlink" Target="#&apos;13.8.11E&apos;!A1" TargetMode="External"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table" Target="../tables/table12.xml"/><Relationship Id="rId2" Type="http://schemas.openxmlformats.org/officeDocument/2006/relationships/hyperlink" Target="#&apos;13.8&apos;!A1" TargetMode="External"/><Relationship Id="rId3" Type="http://schemas.openxmlformats.org/officeDocument/2006/relationships/hyperlink" Target="#&apos;13.8.12E&apos;!A1" TargetMode="External"/><Relationship Id="rId4" Type="http://schemas.openxmlformats.org/officeDocument/2006/relationships/hyperlink" Target="#&apos;13.8.12E&apos;!A1" TargetMode="External"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table" Target="../tables/table13.xml"/><Relationship Id="rId2" Type="http://schemas.openxmlformats.org/officeDocument/2006/relationships/hyperlink" Target="#&apos;13.8&apos;!A1" TargetMode="External"/><Relationship Id="rId3" Type="http://schemas.openxmlformats.org/officeDocument/2006/relationships/hyperlink" Target="#&apos;13.8.13E&apos;!A1" TargetMode="External"/><Relationship Id="rId4" Type="http://schemas.openxmlformats.org/officeDocument/2006/relationships/hyperlink" Target="#&apos;13.8.13E&apos;!A1" TargetMode="External"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table" Target="../tables/table14.xml"/><Relationship Id="rId2" Type="http://schemas.openxmlformats.org/officeDocument/2006/relationships/hyperlink" Target="#&apos;13.8&apos;!A1" TargetMode="External"/><Relationship Id="rId3" Type="http://schemas.openxmlformats.org/officeDocument/2006/relationships/hyperlink" Target="#&apos;13.8.14E&apos;!A1" TargetMode="External"/><Relationship Id="rId4" Type="http://schemas.openxmlformats.org/officeDocument/2006/relationships/hyperlink" Target="#&apos;13.8.14E&apos;!A1" TargetMode="External"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table" Target="../tables/table15.xml"/><Relationship Id="rId2" Type="http://schemas.openxmlformats.org/officeDocument/2006/relationships/hyperlink" Target="#&apos;13.8&apos;!A1" TargetMode="External"/><Relationship Id="rId3" Type="http://schemas.openxmlformats.org/officeDocument/2006/relationships/hyperlink" Target="#&apos;13.8.15E&apos;!A1" TargetMode="External"/><Relationship Id="rId4" Type="http://schemas.openxmlformats.org/officeDocument/2006/relationships/hyperlink" Target="#&apos;13.8.15E&apos;!A1" TargetMode="External"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table" Target="../tables/table16.xml"/><Relationship Id="rId2" Type="http://schemas.openxmlformats.org/officeDocument/2006/relationships/hyperlink" Target="#&apos;13.8&apos;!A1" TargetMode="External"/><Relationship Id="rId3" Type="http://schemas.openxmlformats.org/officeDocument/2006/relationships/hyperlink" Target="#&apos;13.8.16E&apos;!A1" TargetMode="External"/><Relationship Id="rId4" Type="http://schemas.openxmlformats.org/officeDocument/2006/relationships/hyperlink" Target="#&apos;13.8.16E&apos;!A1" TargetMode="External"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table" Target="../tables/table17.xml"/><Relationship Id="rId2" Type="http://schemas.openxmlformats.org/officeDocument/2006/relationships/hyperlink" Target="#&apos;13.8&apos;!A1" TargetMode="External"/><Relationship Id="rId3" Type="http://schemas.openxmlformats.org/officeDocument/2006/relationships/hyperlink" Target="#&apos;13.8.17E&apos;!A1" TargetMode="External"/><Relationship Id="rId4" Type="http://schemas.openxmlformats.org/officeDocument/2006/relationships/hyperlink" Target="#&apos;13.8.17E&apos;!A1" TargetMode="External"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hyperlink" Target="#&apos;Or&#231;amento&apos;!A1" TargetMode="External"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table" Target="../tables/table18.xml"/><Relationship Id="rId2" Type="http://schemas.openxmlformats.org/officeDocument/2006/relationships/hyperlink" Target="#&apos;13.8.1&apos;!A1" TargetMode="External"/><Relationship Id="rId3" Type="http://schemas.openxmlformats.org/officeDocument/2006/relationships/hyperlink" Target="#&apos;13.8.1&apos;!A1" TargetMode="External"/><Relationship Id="rId4" Type="http://schemas.openxmlformats.org/officeDocument/2006/relationships/hyperlink" Target="#&apos;13.8.1&apos;!A1" TargetMode="External"/><Relationship Id="rId5" Type="http://schemas.openxmlformats.org/officeDocument/2006/relationships/hyperlink" Target="#&apos;13.8.1&apos;!A1" TargetMode="External"/><Relationship Id="rId6" Type="http://schemas.openxmlformats.org/officeDocument/2006/relationships/hyperlink" Target="#&apos;13.8.1&apos;!A1" TargetMode="External"/><Relationship Id="rId7" Type="http://schemas.openxmlformats.org/officeDocument/2006/relationships/hyperlink" Target="#&apos;13.8.1&apos;!A1" TargetMode="External"/><Relationship Id="rId8" Type="http://schemas.openxmlformats.org/officeDocument/2006/relationships/hyperlink" Target="#&apos;13.8.1&apos;!A1" TargetMode="External"/><Relationship Id="rId9" Type="http://schemas.openxmlformats.org/officeDocument/2006/relationships/hyperlink" Target="#&apos;13.8.1&apos;!A1" TargetMode="External"/><Relationship Id="rId10" Type="http://schemas.openxmlformats.org/officeDocument/2006/relationships/hyperlink" Target="#&apos;13.8.1&apos;!A1" TargetMode="External"/><Relationship Id="rId11" Type="http://schemas.openxmlformats.org/officeDocument/2006/relationships/hyperlink" Target="#&apos;13.8.1&apos;!A1" TargetMode="External"/><Relationship Id="rId12" Type="http://schemas.openxmlformats.org/officeDocument/2006/relationships/hyperlink" Target="#&apos;13.8.1&apos;!A1" TargetMode="External"/><Relationship Id="rId13" Type="http://schemas.openxmlformats.org/officeDocument/2006/relationships/hyperlink" Target="#&apos;13.8.1&apos;!A1" TargetMode="External"/><Relationship Id="rId14" Type="http://schemas.openxmlformats.org/officeDocument/2006/relationships/hyperlink" Target="#&apos;13.8.1&apos;!A1" TargetMode="External"/><Relationship Id="rId15" Type="http://schemas.openxmlformats.org/officeDocument/2006/relationships/hyperlink" Target="#&apos;13.8.1&apos;!A1" TargetMode="External"/><Relationship Id="rId16" Type="http://schemas.openxmlformats.org/officeDocument/2006/relationships/hyperlink" Target="#&apos;13.8.1&apos;!A1" TargetMode="External"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table" Target="../tables/table19.xml"/><Relationship Id="rId2" Type="http://schemas.openxmlformats.org/officeDocument/2006/relationships/hyperlink" Target="#&apos;13.8.2&apos;!A1" TargetMode="External"/><Relationship Id="rId3" Type="http://schemas.openxmlformats.org/officeDocument/2006/relationships/hyperlink" Target="#&apos;13.8.2&apos;!A1" TargetMode="External"/><Relationship Id="rId4" Type="http://schemas.openxmlformats.org/officeDocument/2006/relationships/hyperlink" Target="#&apos;13.8.2&apos;!A1" TargetMode="External"/><Relationship Id="rId5" Type="http://schemas.openxmlformats.org/officeDocument/2006/relationships/hyperlink" Target="#&apos;13.8.2&apos;!A1" TargetMode="External"/><Relationship Id="rId6" Type="http://schemas.openxmlformats.org/officeDocument/2006/relationships/hyperlink" Target="#&apos;13.8.2&apos;!A1" TargetMode="External"/><Relationship Id="rId7" Type="http://schemas.openxmlformats.org/officeDocument/2006/relationships/hyperlink" Target="#&apos;13.8.2&apos;!A1" TargetMode="External"/><Relationship Id="rId8" Type="http://schemas.openxmlformats.org/officeDocument/2006/relationships/hyperlink" Target="#&apos;13.8.2&apos;!A1" TargetMode="External"/><Relationship Id="rId9" Type="http://schemas.openxmlformats.org/officeDocument/2006/relationships/hyperlink" Target="#&apos;13.8.2&apos;!A1" TargetMode="External"/><Relationship Id="rId10" Type="http://schemas.openxmlformats.org/officeDocument/2006/relationships/hyperlink" Target="#&apos;13.8.2&apos;!A1" TargetMode="External"/><Relationship Id="rId11" Type="http://schemas.openxmlformats.org/officeDocument/2006/relationships/hyperlink" Target="#&apos;13.8.2&apos;!A1" TargetMode="External"/><Relationship Id="rId12" Type="http://schemas.openxmlformats.org/officeDocument/2006/relationships/hyperlink" Target="#&apos;13.8.2&apos;!A1" TargetMode="External"/><Relationship Id="rId13" Type="http://schemas.openxmlformats.org/officeDocument/2006/relationships/hyperlink" Target="#&apos;13.8.2&apos;!A1" TargetMode="External"/><Relationship Id="rId14" Type="http://schemas.openxmlformats.org/officeDocument/2006/relationships/hyperlink" Target="#&apos;13.8.2&apos;!A1" TargetMode="External"/><Relationship Id="rId15" Type="http://schemas.openxmlformats.org/officeDocument/2006/relationships/hyperlink" Target="#&apos;13.8.2&apos;!A1" TargetMode="External"/><Relationship Id="rId16" Type="http://schemas.openxmlformats.org/officeDocument/2006/relationships/hyperlink" Target="#&apos;13.8.2&apos;!A1" TargetMode="External"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table" Target="../tables/table20.xml"/><Relationship Id="rId2" Type="http://schemas.openxmlformats.org/officeDocument/2006/relationships/hyperlink" Target="#&apos;13.8.3&apos;!A1" TargetMode="External"/><Relationship Id="rId3" Type="http://schemas.openxmlformats.org/officeDocument/2006/relationships/hyperlink" Target="#&apos;13.8.3&apos;!A1" TargetMode="External"/><Relationship Id="rId4" Type="http://schemas.openxmlformats.org/officeDocument/2006/relationships/hyperlink" Target="#&apos;13.8.3&apos;!A1" TargetMode="External"/><Relationship Id="rId5" Type="http://schemas.openxmlformats.org/officeDocument/2006/relationships/hyperlink" Target="#&apos;13.8.3&apos;!A1" TargetMode="External"/><Relationship Id="rId6" Type="http://schemas.openxmlformats.org/officeDocument/2006/relationships/hyperlink" Target="#&apos;13.8.3&apos;!A1" TargetMode="External"/><Relationship Id="rId7" Type="http://schemas.openxmlformats.org/officeDocument/2006/relationships/hyperlink" Target="#&apos;13.8.3&apos;!A1" TargetMode="External"/><Relationship Id="rId8" Type="http://schemas.openxmlformats.org/officeDocument/2006/relationships/hyperlink" Target="#&apos;13.8.3&apos;!A1" TargetMode="External"/><Relationship Id="rId9" Type="http://schemas.openxmlformats.org/officeDocument/2006/relationships/hyperlink" Target="#&apos;13.8.3&apos;!A1" TargetMode="External"/><Relationship Id="rId10" Type="http://schemas.openxmlformats.org/officeDocument/2006/relationships/hyperlink" Target="#&apos;13.8.3&apos;!A1" TargetMode="External"/><Relationship Id="rId11" Type="http://schemas.openxmlformats.org/officeDocument/2006/relationships/hyperlink" Target="#&apos;13.8.3&apos;!A1" TargetMode="External"/><Relationship Id="rId12" Type="http://schemas.openxmlformats.org/officeDocument/2006/relationships/hyperlink" Target="#&apos;13.8.3&apos;!A1" TargetMode="External"/><Relationship Id="rId13" Type="http://schemas.openxmlformats.org/officeDocument/2006/relationships/hyperlink" Target="#&apos;13.8.3&apos;!A1" TargetMode="External"/><Relationship Id="rId14" Type="http://schemas.openxmlformats.org/officeDocument/2006/relationships/hyperlink" Target="#&apos;13.8.3&apos;!A1" TargetMode="External"/><Relationship Id="rId15" Type="http://schemas.openxmlformats.org/officeDocument/2006/relationships/hyperlink" Target="#&apos;13.8.3&apos;!A1" TargetMode="External"/><Relationship Id="rId16" Type="http://schemas.openxmlformats.org/officeDocument/2006/relationships/hyperlink" Target="#&apos;13.8.3&apos;!A1" TargetMode="External"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table" Target="../tables/table21.xml"/><Relationship Id="rId2" Type="http://schemas.openxmlformats.org/officeDocument/2006/relationships/hyperlink" Target="#&apos;13.8.4&apos;!A1" TargetMode="External"/><Relationship Id="rId3" Type="http://schemas.openxmlformats.org/officeDocument/2006/relationships/hyperlink" Target="#&apos;13.8.4&apos;!A1" TargetMode="External"/><Relationship Id="rId4" Type="http://schemas.openxmlformats.org/officeDocument/2006/relationships/hyperlink" Target="#&apos;13.8.4&apos;!A1" TargetMode="External"/><Relationship Id="rId5" Type="http://schemas.openxmlformats.org/officeDocument/2006/relationships/hyperlink" Target="#&apos;13.8.4&apos;!A1" TargetMode="External"/><Relationship Id="rId6" Type="http://schemas.openxmlformats.org/officeDocument/2006/relationships/hyperlink" Target="#&apos;13.8.4&apos;!A1" TargetMode="External"/><Relationship Id="rId7" Type="http://schemas.openxmlformats.org/officeDocument/2006/relationships/hyperlink" Target="#&apos;13.8.4&apos;!A1" TargetMode="External"/><Relationship Id="rId8" Type="http://schemas.openxmlformats.org/officeDocument/2006/relationships/hyperlink" Target="#&apos;13.8.4&apos;!A1" TargetMode="External"/><Relationship Id="rId9" Type="http://schemas.openxmlformats.org/officeDocument/2006/relationships/hyperlink" Target="#&apos;13.8.4&apos;!A1" TargetMode="External"/><Relationship Id="rId10" Type="http://schemas.openxmlformats.org/officeDocument/2006/relationships/hyperlink" Target="#&apos;13.8.4&apos;!A1" TargetMode="External"/><Relationship Id="rId11" Type="http://schemas.openxmlformats.org/officeDocument/2006/relationships/hyperlink" Target="#&apos;13.8.4&apos;!A1" TargetMode="External"/><Relationship Id="rId12" Type="http://schemas.openxmlformats.org/officeDocument/2006/relationships/hyperlink" Target="#&apos;13.8.4&apos;!A1" TargetMode="External"/><Relationship Id="rId13" Type="http://schemas.openxmlformats.org/officeDocument/2006/relationships/hyperlink" Target="#&apos;13.8.4&apos;!A1" TargetMode="External"/><Relationship Id="rId14" Type="http://schemas.openxmlformats.org/officeDocument/2006/relationships/hyperlink" Target="#&apos;13.8.4&apos;!A1" TargetMode="External"/><Relationship Id="rId15" Type="http://schemas.openxmlformats.org/officeDocument/2006/relationships/hyperlink" Target="#&apos;13.8.4&apos;!A1" TargetMode="External"/><Relationship Id="rId16" Type="http://schemas.openxmlformats.org/officeDocument/2006/relationships/hyperlink" Target="#&apos;13.8.4&apos;!A1" TargetMode="External"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table" Target="../tables/table22.xml"/><Relationship Id="rId2" Type="http://schemas.openxmlformats.org/officeDocument/2006/relationships/table" Target="../tables/table23.xml"/><Relationship Id="rId3" Type="http://schemas.openxmlformats.org/officeDocument/2006/relationships/table" Target="../tables/table24.xml"/><Relationship Id="rId4" Type="http://schemas.openxmlformats.org/officeDocument/2006/relationships/hyperlink" Target="#&apos;13.8.5&apos;!A1" TargetMode="External"/><Relationship Id="rId5" Type="http://schemas.openxmlformats.org/officeDocument/2006/relationships/hyperlink" Target="#&apos;13.8.5&apos;!A1" TargetMode="External"/><Relationship Id="rId6" Type="http://schemas.openxmlformats.org/officeDocument/2006/relationships/hyperlink" Target="#&apos;13.8.5&apos;!A1" TargetMode="External"/><Relationship Id="rId7" Type="http://schemas.openxmlformats.org/officeDocument/2006/relationships/hyperlink" Target="#&apos;13.8.5&apos;!A1" TargetMode="External"/><Relationship Id="rId8" Type="http://schemas.openxmlformats.org/officeDocument/2006/relationships/hyperlink" Target="#&apos;13.8.5&apos;!A1" TargetMode="External"/><Relationship Id="rId9" Type="http://schemas.openxmlformats.org/officeDocument/2006/relationships/hyperlink" Target="#&apos;13.8.5&apos;!A1" TargetMode="External"/><Relationship Id="rId10" Type="http://schemas.openxmlformats.org/officeDocument/2006/relationships/hyperlink" Target="#&apos;13.8.5&apos;!A1" TargetMode="External"/><Relationship Id="rId11" Type="http://schemas.openxmlformats.org/officeDocument/2006/relationships/hyperlink" Target="#&apos;13.8.5&apos;!A1" TargetMode="External"/><Relationship Id="rId12" Type="http://schemas.openxmlformats.org/officeDocument/2006/relationships/hyperlink" Target="#&apos;13.8.5&apos;!A1" TargetMode="External"/><Relationship Id="rId13" Type="http://schemas.openxmlformats.org/officeDocument/2006/relationships/hyperlink" Target="#&apos;13.8.5&apos;!A1" TargetMode="External"/><Relationship Id="rId14" Type="http://schemas.openxmlformats.org/officeDocument/2006/relationships/hyperlink" Target="#&apos;13.8.5&apos;!A1" TargetMode="External"/><Relationship Id="rId15" Type="http://schemas.openxmlformats.org/officeDocument/2006/relationships/hyperlink" Target="#&apos;13.8.5&apos;!A1" TargetMode="External"/><Relationship Id="rId16" Type="http://schemas.openxmlformats.org/officeDocument/2006/relationships/hyperlink" Target="#&apos;13.8.5&apos;!A1" TargetMode="External"/><Relationship Id="rId17" Type="http://schemas.openxmlformats.org/officeDocument/2006/relationships/hyperlink" Target="#&apos;13.8.5&apos;!A1" TargetMode="External"/><Relationship Id="rId18" Type="http://schemas.openxmlformats.org/officeDocument/2006/relationships/hyperlink" Target="#&apos;13.8.5&apos;!A1" TargetMode="External"/><Relationship Id="rId19" Type="http://schemas.openxmlformats.org/officeDocument/2006/relationships/hyperlink" Target="#&apos;13.8.5&apos;!A1" TargetMode="External"/><Relationship Id="rId20" Type="http://schemas.openxmlformats.org/officeDocument/2006/relationships/hyperlink" Target="#&apos;13.8.5&apos;!A1" TargetMode="External"/><Relationship Id="rId21" Type="http://schemas.openxmlformats.org/officeDocument/2006/relationships/hyperlink" Target="#&apos;13.8.5&apos;!A1" TargetMode="External"/><Relationship Id="rId22" Type="http://schemas.openxmlformats.org/officeDocument/2006/relationships/hyperlink" Target="#&apos;13.8.5&apos;!A1" TargetMode="External"/><Relationship Id="rId23" Type="http://schemas.openxmlformats.org/officeDocument/2006/relationships/hyperlink" Target="#&apos;13.8.5&apos;!A1" TargetMode="External"/><Relationship Id="rId24" Type="http://schemas.openxmlformats.org/officeDocument/2006/relationships/hyperlink" Target="#&apos;13.8.5&apos;!A1" TargetMode="External"/><Relationship Id="rId25" Type="http://schemas.openxmlformats.org/officeDocument/2006/relationships/hyperlink" Target="#&apos;13.8.5&apos;!A1" TargetMode="External"/><Relationship Id="rId26" Type="http://schemas.openxmlformats.org/officeDocument/2006/relationships/hyperlink" Target="#&apos;13.8.5&apos;!A1" TargetMode="External"/><Relationship Id="rId27" Type="http://schemas.openxmlformats.org/officeDocument/2006/relationships/hyperlink" Target="#&apos;13.8.5&apos;!A1" TargetMode="External"/><Relationship Id="rId28" Type="http://schemas.openxmlformats.org/officeDocument/2006/relationships/hyperlink" Target="#&apos;13.8.5&apos;!A1" TargetMode="External"/><Relationship Id="rId29" Type="http://schemas.openxmlformats.org/officeDocument/2006/relationships/hyperlink" Target="#&apos;13.8.5&apos;!A1" TargetMode="External"/><Relationship Id="rId30" Type="http://schemas.openxmlformats.org/officeDocument/2006/relationships/hyperlink" Target="#&apos;13.8.5&apos;!A1" TargetMode="External"/><Relationship Id="rId31" Type="http://schemas.openxmlformats.org/officeDocument/2006/relationships/hyperlink" Target="#&apos;13.8.5&apos;!A1" TargetMode="External"/><Relationship Id="rId32" Type="http://schemas.openxmlformats.org/officeDocument/2006/relationships/hyperlink" Target="#&apos;13.8.5&apos;!A1" TargetMode="External"/><Relationship Id="rId33" Type="http://schemas.openxmlformats.org/officeDocument/2006/relationships/hyperlink" Target="#&apos;13.8.5&apos;!A1" TargetMode="External"/><Relationship Id="rId34" Type="http://schemas.openxmlformats.org/officeDocument/2006/relationships/hyperlink" Target="#&apos;13.8.5&apos;!A1" TargetMode="External"/><Relationship Id="rId35" Type="http://schemas.openxmlformats.org/officeDocument/2006/relationships/hyperlink" Target="#&apos;13.8.5&apos;!A1" TargetMode="External"/><Relationship Id="rId36" Type="http://schemas.openxmlformats.org/officeDocument/2006/relationships/hyperlink" Target="#&apos;13.8.5&apos;!A1" TargetMode="External"/><Relationship Id="rId37" Type="http://schemas.openxmlformats.org/officeDocument/2006/relationships/hyperlink" Target="#&apos;13.8.5&apos;!A1" TargetMode="External"/><Relationship Id="rId38" Type="http://schemas.openxmlformats.org/officeDocument/2006/relationships/hyperlink" Target="#&apos;13.8.5&apos;!A1" TargetMode="External"/><Relationship Id="rId39" Type="http://schemas.openxmlformats.org/officeDocument/2006/relationships/hyperlink" Target="#&apos;13.8.5&apos;!A1" TargetMode="External"/><Relationship Id="rId40" Type="http://schemas.openxmlformats.org/officeDocument/2006/relationships/hyperlink" Target="#&apos;13.8.5&apos;!A1" TargetMode="External"/><Relationship Id="rId41" Type="http://schemas.openxmlformats.org/officeDocument/2006/relationships/hyperlink" Target="#&apos;13.8.5&apos;!A1" TargetMode="External"/><Relationship Id="rId42" Type="http://schemas.openxmlformats.org/officeDocument/2006/relationships/hyperlink" Target="#&apos;13.8.5&apos;!A1" TargetMode="External"/><Relationship Id="rId43" Type="http://schemas.openxmlformats.org/officeDocument/2006/relationships/hyperlink" Target="#&apos;13.8.5&apos;!A1" TargetMode="External"/><Relationship Id="rId44" Type="http://schemas.openxmlformats.org/officeDocument/2006/relationships/hyperlink" Target="#&apos;13.8.5&apos;!A1" TargetMode="External"/><Relationship Id="rId45" Type="http://schemas.openxmlformats.org/officeDocument/2006/relationships/hyperlink" Target="#&apos;13.8.5&apos;!A1" TargetMode="External"/><Relationship Id="rId46" Type="http://schemas.openxmlformats.org/officeDocument/2006/relationships/hyperlink" Target="#&apos;13.8.5&apos;!A1" TargetMode="External"/><Relationship Id="rId47" Type="http://schemas.openxmlformats.org/officeDocument/2006/relationships/hyperlink" Target="#&apos;13.8.5&apos;!A1" TargetMode="External"/><Relationship Id="rId48" Type="http://schemas.openxmlformats.org/officeDocument/2006/relationships/hyperlink" Target="#&apos;13.8.5&apos;!A1" TargetMode="External"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table" Target="../tables/table25.xml"/><Relationship Id="rId2" Type="http://schemas.openxmlformats.org/officeDocument/2006/relationships/hyperlink" Target="#&apos;13.8.6&apos;!A1" TargetMode="External"/><Relationship Id="rId3" Type="http://schemas.openxmlformats.org/officeDocument/2006/relationships/hyperlink" Target="#&apos;13.8.6&apos;!A1" TargetMode="External"/><Relationship Id="rId4" Type="http://schemas.openxmlformats.org/officeDocument/2006/relationships/hyperlink" Target="#&apos;13.8.6&apos;!A1" TargetMode="External"/><Relationship Id="rId5" Type="http://schemas.openxmlformats.org/officeDocument/2006/relationships/hyperlink" Target="#&apos;13.8.6&apos;!A1" TargetMode="External"/><Relationship Id="rId6" Type="http://schemas.openxmlformats.org/officeDocument/2006/relationships/hyperlink" Target="#&apos;13.8.6&apos;!A1" TargetMode="External"/><Relationship Id="rId7" Type="http://schemas.openxmlformats.org/officeDocument/2006/relationships/hyperlink" Target="#&apos;13.8.6&apos;!A1" TargetMode="External"/><Relationship Id="rId8" Type="http://schemas.openxmlformats.org/officeDocument/2006/relationships/hyperlink" Target="#&apos;13.8.6&apos;!A1" TargetMode="External"/><Relationship Id="rId9" Type="http://schemas.openxmlformats.org/officeDocument/2006/relationships/hyperlink" Target="#&apos;13.8.6&apos;!A1" TargetMode="External"/><Relationship Id="rId10" Type="http://schemas.openxmlformats.org/officeDocument/2006/relationships/hyperlink" Target="#&apos;13.8.6&apos;!A1" TargetMode="External"/><Relationship Id="rId11" Type="http://schemas.openxmlformats.org/officeDocument/2006/relationships/hyperlink" Target="#&apos;13.8.6&apos;!A1" TargetMode="External"/><Relationship Id="rId12" Type="http://schemas.openxmlformats.org/officeDocument/2006/relationships/hyperlink" Target="#&apos;13.8.6&apos;!A1" TargetMode="External"/><Relationship Id="rId13" Type="http://schemas.openxmlformats.org/officeDocument/2006/relationships/hyperlink" Target="#&apos;13.8.6&apos;!A1" TargetMode="External"/><Relationship Id="rId14" Type="http://schemas.openxmlformats.org/officeDocument/2006/relationships/hyperlink" Target="#&apos;13.8.6&apos;!A1" TargetMode="External"/><Relationship Id="rId15" Type="http://schemas.openxmlformats.org/officeDocument/2006/relationships/hyperlink" Target="#&apos;13.8.6&apos;!A1" TargetMode="External"/><Relationship Id="rId16" Type="http://schemas.openxmlformats.org/officeDocument/2006/relationships/hyperlink" Target="#&apos;13.8.6&apos;!A1" TargetMode="External"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table" Target="../tables/table26.xml"/><Relationship Id="rId2" Type="http://schemas.openxmlformats.org/officeDocument/2006/relationships/hyperlink" Target="#&apos;13.8.7&apos;!A1" TargetMode="External"/><Relationship Id="rId3" Type="http://schemas.openxmlformats.org/officeDocument/2006/relationships/hyperlink" Target="#&apos;13.8.7&apos;!A1" TargetMode="External"/><Relationship Id="rId4" Type="http://schemas.openxmlformats.org/officeDocument/2006/relationships/hyperlink" Target="#&apos;13.8.7&apos;!A1" TargetMode="External"/><Relationship Id="rId5" Type="http://schemas.openxmlformats.org/officeDocument/2006/relationships/hyperlink" Target="#&apos;13.8.7&apos;!A1" TargetMode="External"/><Relationship Id="rId6" Type="http://schemas.openxmlformats.org/officeDocument/2006/relationships/hyperlink" Target="#&apos;13.8.7&apos;!A1" TargetMode="External"/><Relationship Id="rId7" Type="http://schemas.openxmlformats.org/officeDocument/2006/relationships/hyperlink" Target="#&apos;13.8.7&apos;!A1" TargetMode="External"/><Relationship Id="rId8" Type="http://schemas.openxmlformats.org/officeDocument/2006/relationships/hyperlink" Target="#&apos;13.8.7&apos;!A1" TargetMode="External"/><Relationship Id="rId9" Type="http://schemas.openxmlformats.org/officeDocument/2006/relationships/hyperlink" Target="#&apos;13.8.7&apos;!A1" TargetMode="External"/><Relationship Id="rId10" Type="http://schemas.openxmlformats.org/officeDocument/2006/relationships/hyperlink" Target="#&apos;13.8.7&apos;!A1" TargetMode="External"/><Relationship Id="rId11" Type="http://schemas.openxmlformats.org/officeDocument/2006/relationships/hyperlink" Target="#&apos;13.8.7&apos;!A1" TargetMode="External"/><Relationship Id="rId12" Type="http://schemas.openxmlformats.org/officeDocument/2006/relationships/hyperlink" Target="#&apos;13.8.7&apos;!A1" TargetMode="External"/><Relationship Id="rId13" Type="http://schemas.openxmlformats.org/officeDocument/2006/relationships/hyperlink" Target="#&apos;13.8.7&apos;!A1" TargetMode="External"/><Relationship Id="rId14" Type="http://schemas.openxmlformats.org/officeDocument/2006/relationships/hyperlink" Target="#&apos;13.8.7&apos;!A1" TargetMode="External"/><Relationship Id="rId15" Type="http://schemas.openxmlformats.org/officeDocument/2006/relationships/hyperlink" Target="#&apos;13.8.7&apos;!A1" TargetMode="External"/><Relationship Id="rId16" Type="http://schemas.openxmlformats.org/officeDocument/2006/relationships/hyperlink" Target="#&apos;13.8.7&apos;!A1" TargetMode="External"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table" Target="../tables/table27.xml"/><Relationship Id="rId2" Type="http://schemas.openxmlformats.org/officeDocument/2006/relationships/table" Target="../tables/table28.xml"/><Relationship Id="rId3" Type="http://schemas.openxmlformats.org/officeDocument/2006/relationships/table" Target="../tables/table29.xml"/><Relationship Id="rId4" Type="http://schemas.openxmlformats.org/officeDocument/2006/relationships/table" Target="../tables/table30.xml"/><Relationship Id="rId5" Type="http://schemas.openxmlformats.org/officeDocument/2006/relationships/table" Target="../tables/table31.xml"/><Relationship Id="rId6" Type="http://schemas.openxmlformats.org/officeDocument/2006/relationships/hyperlink" Target="#&apos;13.8.8&apos;!A1" TargetMode="External"/><Relationship Id="rId7" Type="http://schemas.openxmlformats.org/officeDocument/2006/relationships/hyperlink" Target="#&apos;13.8.8&apos;!A1" TargetMode="External"/><Relationship Id="rId8" Type="http://schemas.openxmlformats.org/officeDocument/2006/relationships/hyperlink" Target="#&apos;13.8.8&apos;!A1" TargetMode="External"/><Relationship Id="rId9" Type="http://schemas.openxmlformats.org/officeDocument/2006/relationships/hyperlink" Target="#&apos;13.8.8&apos;!A1" TargetMode="External"/><Relationship Id="rId10" Type="http://schemas.openxmlformats.org/officeDocument/2006/relationships/hyperlink" Target="#&apos;13.8.8&apos;!A1" TargetMode="External"/><Relationship Id="rId11" Type="http://schemas.openxmlformats.org/officeDocument/2006/relationships/hyperlink" Target="#&apos;13.8.8&apos;!A1" TargetMode="External"/><Relationship Id="rId12" Type="http://schemas.openxmlformats.org/officeDocument/2006/relationships/hyperlink" Target="#&apos;13.8.8&apos;!A1" TargetMode="External"/><Relationship Id="rId13" Type="http://schemas.openxmlformats.org/officeDocument/2006/relationships/hyperlink" Target="#&apos;13.8.8&apos;!A1" TargetMode="External"/><Relationship Id="rId14" Type="http://schemas.openxmlformats.org/officeDocument/2006/relationships/hyperlink" Target="#&apos;13.8.8&apos;!A1" TargetMode="External"/><Relationship Id="rId15" Type="http://schemas.openxmlformats.org/officeDocument/2006/relationships/hyperlink" Target="#&apos;13.8.8&apos;!A1" TargetMode="External"/><Relationship Id="rId16" Type="http://schemas.openxmlformats.org/officeDocument/2006/relationships/hyperlink" Target="#&apos;13.8.8&apos;!A1" TargetMode="External"/><Relationship Id="rId17" Type="http://schemas.openxmlformats.org/officeDocument/2006/relationships/hyperlink" Target="#&apos;13.8.8&apos;!A1" TargetMode="External"/><Relationship Id="rId18" Type="http://schemas.openxmlformats.org/officeDocument/2006/relationships/hyperlink" Target="#&apos;13.8.8&apos;!A1" TargetMode="External"/><Relationship Id="rId19" Type="http://schemas.openxmlformats.org/officeDocument/2006/relationships/hyperlink" Target="#&apos;13.8.8&apos;!A1" TargetMode="External"/><Relationship Id="rId20" Type="http://schemas.openxmlformats.org/officeDocument/2006/relationships/hyperlink" Target="#&apos;13.8.8&apos;!A1" TargetMode="External"/><Relationship Id="rId21" Type="http://schemas.openxmlformats.org/officeDocument/2006/relationships/hyperlink" Target="#&apos;13.8.8&apos;!A1" TargetMode="External"/><Relationship Id="rId22" Type="http://schemas.openxmlformats.org/officeDocument/2006/relationships/hyperlink" Target="#&apos;13.8.8&apos;!A1" TargetMode="External"/><Relationship Id="rId23" Type="http://schemas.openxmlformats.org/officeDocument/2006/relationships/hyperlink" Target="#&apos;13.8.8&apos;!A1" TargetMode="External"/><Relationship Id="rId24" Type="http://schemas.openxmlformats.org/officeDocument/2006/relationships/hyperlink" Target="#&apos;13.8.8&apos;!A1" TargetMode="External"/><Relationship Id="rId25" Type="http://schemas.openxmlformats.org/officeDocument/2006/relationships/hyperlink" Target="#&apos;13.8.8&apos;!A1" TargetMode="External"/><Relationship Id="rId26" Type="http://schemas.openxmlformats.org/officeDocument/2006/relationships/hyperlink" Target="#&apos;13.8.8&apos;!A1" TargetMode="External"/><Relationship Id="rId27" Type="http://schemas.openxmlformats.org/officeDocument/2006/relationships/hyperlink" Target="#&apos;13.8.8&apos;!A1" TargetMode="External"/><Relationship Id="rId28" Type="http://schemas.openxmlformats.org/officeDocument/2006/relationships/hyperlink" Target="#&apos;13.8.8&apos;!A1" TargetMode="External"/><Relationship Id="rId29" Type="http://schemas.openxmlformats.org/officeDocument/2006/relationships/hyperlink" Target="#&apos;13.8.8&apos;!A1" TargetMode="External"/><Relationship Id="rId30" Type="http://schemas.openxmlformats.org/officeDocument/2006/relationships/hyperlink" Target="#&apos;13.8.8&apos;!A1" TargetMode="External"/><Relationship Id="rId31" Type="http://schemas.openxmlformats.org/officeDocument/2006/relationships/hyperlink" Target="#&apos;13.8.8&apos;!A1" TargetMode="External"/><Relationship Id="rId32" Type="http://schemas.openxmlformats.org/officeDocument/2006/relationships/hyperlink" Target="#&apos;13.8.8&apos;!A1" TargetMode="External"/><Relationship Id="rId33" Type="http://schemas.openxmlformats.org/officeDocument/2006/relationships/hyperlink" Target="#&apos;13.8.8&apos;!A1" TargetMode="External"/><Relationship Id="rId34" Type="http://schemas.openxmlformats.org/officeDocument/2006/relationships/hyperlink" Target="#&apos;13.8.8&apos;!A1" TargetMode="External"/><Relationship Id="rId35" Type="http://schemas.openxmlformats.org/officeDocument/2006/relationships/hyperlink" Target="#&apos;13.8.8&apos;!A1" TargetMode="External"/><Relationship Id="rId36" Type="http://schemas.openxmlformats.org/officeDocument/2006/relationships/hyperlink" Target="#&apos;13.8.8&apos;!A1" TargetMode="External"/><Relationship Id="rId37" Type="http://schemas.openxmlformats.org/officeDocument/2006/relationships/hyperlink" Target="#&apos;13.8.8&apos;!A1" TargetMode="External"/><Relationship Id="rId38" Type="http://schemas.openxmlformats.org/officeDocument/2006/relationships/hyperlink" Target="#&apos;13.8.8&apos;!A1" TargetMode="External"/><Relationship Id="rId39" Type="http://schemas.openxmlformats.org/officeDocument/2006/relationships/hyperlink" Target="#&apos;13.8.8&apos;!A1" TargetMode="External"/><Relationship Id="rId40" Type="http://schemas.openxmlformats.org/officeDocument/2006/relationships/hyperlink" Target="#&apos;13.8.8&apos;!A1" TargetMode="External"/><Relationship Id="rId41" Type="http://schemas.openxmlformats.org/officeDocument/2006/relationships/hyperlink" Target="#&apos;13.8.8&apos;!A1" TargetMode="External"/><Relationship Id="rId42" Type="http://schemas.openxmlformats.org/officeDocument/2006/relationships/hyperlink" Target="#&apos;13.8.8&apos;!A1" TargetMode="External"/><Relationship Id="rId43" Type="http://schemas.openxmlformats.org/officeDocument/2006/relationships/hyperlink" Target="#&apos;13.8.8&apos;!A1" TargetMode="External"/><Relationship Id="rId44" Type="http://schemas.openxmlformats.org/officeDocument/2006/relationships/hyperlink" Target="#&apos;13.8.8&apos;!A1" TargetMode="External"/><Relationship Id="rId45" Type="http://schemas.openxmlformats.org/officeDocument/2006/relationships/hyperlink" Target="#&apos;13.8.8&apos;!A1" TargetMode="External"/><Relationship Id="rId46" Type="http://schemas.openxmlformats.org/officeDocument/2006/relationships/hyperlink" Target="#&apos;13.8.8&apos;!A1" TargetMode="External"/><Relationship Id="rId47" Type="http://schemas.openxmlformats.org/officeDocument/2006/relationships/hyperlink" Target="#&apos;13.8.8&apos;!A1" TargetMode="External"/><Relationship Id="rId48" Type="http://schemas.openxmlformats.org/officeDocument/2006/relationships/hyperlink" Target="#&apos;13.8.8&apos;!A1" TargetMode="External"/><Relationship Id="rId49" Type="http://schemas.openxmlformats.org/officeDocument/2006/relationships/hyperlink" Target="#&apos;13.8.8&apos;!A1" TargetMode="External"/><Relationship Id="rId50" Type="http://schemas.openxmlformats.org/officeDocument/2006/relationships/hyperlink" Target="#&apos;13.8.8&apos;!A1" TargetMode="External"/><Relationship Id="rId51" Type="http://schemas.openxmlformats.org/officeDocument/2006/relationships/hyperlink" Target="#&apos;13.8.8&apos;!A1" TargetMode="External"/><Relationship Id="rId52" Type="http://schemas.openxmlformats.org/officeDocument/2006/relationships/hyperlink" Target="#&apos;13.8.8&apos;!A1" TargetMode="External"/><Relationship Id="rId53" Type="http://schemas.openxmlformats.org/officeDocument/2006/relationships/hyperlink" Target="#&apos;13.8.8&apos;!A1" TargetMode="External"/><Relationship Id="rId54" Type="http://schemas.openxmlformats.org/officeDocument/2006/relationships/hyperlink" Target="#&apos;13.8.8&apos;!A1" TargetMode="External"/><Relationship Id="rId55" Type="http://schemas.openxmlformats.org/officeDocument/2006/relationships/hyperlink" Target="#&apos;13.8.8&apos;!A1" TargetMode="External"/><Relationship Id="rId56" Type="http://schemas.openxmlformats.org/officeDocument/2006/relationships/hyperlink" Target="#&apos;13.8.8&apos;!A1" TargetMode="External"/><Relationship Id="rId57" Type="http://schemas.openxmlformats.org/officeDocument/2006/relationships/hyperlink" Target="#&apos;13.8.8&apos;!A1" TargetMode="External"/><Relationship Id="rId58" Type="http://schemas.openxmlformats.org/officeDocument/2006/relationships/hyperlink" Target="#&apos;13.8.8&apos;!A1" TargetMode="External"/><Relationship Id="rId59" Type="http://schemas.openxmlformats.org/officeDocument/2006/relationships/hyperlink" Target="#&apos;13.8.8&apos;!A1" TargetMode="External"/><Relationship Id="rId60" Type="http://schemas.openxmlformats.org/officeDocument/2006/relationships/hyperlink" Target="#&apos;13.8.8&apos;!A1" TargetMode="External"/><Relationship Id="rId61" Type="http://schemas.openxmlformats.org/officeDocument/2006/relationships/hyperlink" Target="#&apos;13.8.8&apos;!A1" TargetMode="External"/><Relationship Id="rId62" Type="http://schemas.openxmlformats.org/officeDocument/2006/relationships/hyperlink" Target="#&apos;13.8.8&apos;!A1" TargetMode="External"/><Relationship Id="rId63" Type="http://schemas.openxmlformats.org/officeDocument/2006/relationships/hyperlink" Target="#&apos;13.8.8&apos;!A1" TargetMode="External"/><Relationship Id="rId64" Type="http://schemas.openxmlformats.org/officeDocument/2006/relationships/hyperlink" Target="#&apos;13.8.8&apos;!A1" TargetMode="External"/><Relationship Id="rId65" Type="http://schemas.openxmlformats.org/officeDocument/2006/relationships/hyperlink" Target="#&apos;13.8.8&apos;!A1" TargetMode="External"/><Relationship Id="rId66" Type="http://schemas.openxmlformats.org/officeDocument/2006/relationships/hyperlink" Target="#&apos;13.8.8&apos;!A1" TargetMode="External"/><Relationship Id="rId67" Type="http://schemas.openxmlformats.org/officeDocument/2006/relationships/hyperlink" Target="#&apos;13.8.8&apos;!A1" TargetMode="External"/><Relationship Id="rId68" Type="http://schemas.openxmlformats.org/officeDocument/2006/relationships/hyperlink" Target="#&apos;13.8.8&apos;!A1" TargetMode="External"/><Relationship Id="rId69" Type="http://schemas.openxmlformats.org/officeDocument/2006/relationships/hyperlink" Target="#&apos;13.8.8&apos;!A1" TargetMode="External"/><Relationship Id="rId70" Type="http://schemas.openxmlformats.org/officeDocument/2006/relationships/hyperlink" Target="#&apos;13.8.8&apos;!A1" TargetMode="External"/><Relationship Id="rId71" Type="http://schemas.openxmlformats.org/officeDocument/2006/relationships/hyperlink" Target="#&apos;13.8.8&apos;!A1" TargetMode="External"/><Relationship Id="rId72" Type="http://schemas.openxmlformats.org/officeDocument/2006/relationships/hyperlink" Target="#&apos;13.8.8&apos;!A1" TargetMode="External"/><Relationship Id="rId73" Type="http://schemas.openxmlformats.org/officeDocument/2006/relationships/hyperlink" Target="#&apos;13.8.8&apos;!A1" TargetMode="External"/><Relationship Id="rId74" Type="http://schemas.openxmlformats.org/officeDocument/2006/relationships/hyperlink" Target="#&apos;13.8.8&apos;!A1" TargetMode="External"/><Relationship Id="rId75" Type="http://schemas.openxmlformats.org/officeDocument/2006/relationships/hyperlink" Target="#&apos;13.8.8&apos;!A1" TargetMode="External"/><Relationship Id="rId76" Type="http://schemas.openxmlformats.org/officeDocument/2006/relationships/hyperlink" Target="#&apos;13.8.8&apos;!A1" TargetMode="External"/><Relationship Id="rId77" Type="http://schemas.openxmlformats.org/officeDocument/2006/relationships/hyperlink" Target="#&apos;13.8.8&apos;!A1" TargetMode="External"/><Relationship Id="rId78" Type="http://schemas.openxmlformats.org/officeDocument/2006/relationships/hyperlink" Target="#&apos;13.8.8&apos;!A1" TargetMode="External"/><Relationship Id="rId79" Type="http://schemas.openxmlformats.org/officeDocument/2006/relationships/hyperlink" Target="#&apos;13.8.8&apos;!A1" TargetMode="External"/><Relationship Id="rId80" Type="http://schemas.openxmlformats.org/officeDocument/2006/relationships/hyperlink" Target="#&apos;13.8.8&apos;!A1" TargetMode="External"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table" Target="../tables/table32.xml"/><Relationship Id="rId2" Type="http://schemas.openxmlformats.org/officeDocument/2006/relationships/table" Target="../tables/table33.xml"/><Relationship Id="rId3" Type="http://schemas.openxmlformats.org/officeDocument/2006/relationships/hyperlink" Target="#&apos;13.8.9&apos;!A1" TargetMode="External"/><Relationship Id="rId4" Type="http://schemas.openxmlformats.org/officeDocument/2006/relationships/hyperlink" Target="#&apos;13.8.9&apos;!A1" TargetMode="External"/><Relationship Id="rId5" Type="http://schemas.openxmlformats.org/officeDocument/2006/relationships/hyperlink" Target="#&apos;13.8.9&apos;!A1" TargetMode="External"/><Relationship Id="rId6" Type="http://schemas.openxmlformats.org/officeDocument/2006/relationships/hyperlink" Target="#&apos;13.8.9&apos;!A1" TargetMode="External"/><Relationship Id="rId7" Type="http://schemas.openxmlformats.org/officeDocument/2006/relationships/hyperlink" Target="#&apos;13.8.9&apos;!A1" TargetMode="External"/><Relationship Id="rId8" Type="http://schemas.openxmlformats.org/officeDocument/2006/relationships/hyperlink" Target="#&apos;13.8.9&apos;!A1" TargetMode="External"/><Relationship Id="rId9" Type="http://schemas.openxmlformats.org/officeDocument/2006/relationships/hyperlink" Target="#&apos;13.8.9&apos;!A1" TargetMode="External"/><Relationship Id="rId10" Type="http://schemas.openxmlformats.org/officeDocument/2006/relationships/hyperlink" Target="#&apos;13.8.9&apos;!A1" TargetMode="External"/><Relationship Id="rId11" Type="http://schemas.openxmlformats.org/officeDocument/2006/relationships/hyperlink" Target="#&apos;13.8.9&apos;!A1" TargetMode="External"/><Relationship Id="rId12" Type="http://schemas.openxmlformats.org/officeDocument/2006/relationships/hyperlink" Target="#&apos;13.8.9&apos;!A1" TargetMode="External"/><Relationship Id="rId13" Type="http://schemas.openxmlformats.org/officeDocument/2006/relationships/hyperlink" Target="#&apos;13.8.9&apos;!A1" TargetMode="External"/><Relationship Id="rId14" Type="http://schemas.openxmlformats.org/officeDocument/2006/relationships/hyperlink" Target="#&apos;13.8.9&apos;!A1" TargetMode="External"/><Relationship Id="rId15" Type="http://schemas.openxmlformats.org/officeDocument/2006/relationships/hyperlink" Target="#&apos;13.8.9&apos;!A1" TargetMode="External"/><Relationship Id="rId16" Type="http://schemas.openxmlformats.org/officeDocument/2006/relationships/hyperlink" Target="#&apos;13.8.9&apos;!A1" TargetMode="External"/><Relationship Id="rId17" Type="http://schemas.openxmlformats.org/officeDocument/2006/relationships/hyperlink" Target="#&apos;13.8.9&apos;!A1" TargetMode="External"/><Relationship Id="rId18" Type="http://schemas.openxmlformats.org/officeDocument/2006/relationships/hyperlink" Target="#&apos;13.8.9&apos;!A1" TargetMode="External"/><Relationship Id="rId19" Type="http://schemas.openxmlformats.org/officeDocument/2006/relationships/hyperlink" Target="#&apos;13.8.9&apos;!A1" TargetMode="External"/><Relationship Id="rId20" Type="http://schemas.openxmlformats.org/officeDocument/2006/relationships/hyperlink" Target="#&apos;13.8.9&apos;!A1" TargetMode="External"/><Relationship Id="rId21" Type="http://schemas.openxmlformats.org/officeDocument/2006/relationships/hyperlink" Target="#&apos;13.8.9&apos;!A1" TargetMode="External"/><Relationship Id="rId22" Type="http://schemas.openxmlformats.org/officeDocument/2006/relationships/hyperlink" Target="#&apos;13.8.9&apos;!A1" TargetMode="External"/><Relationship Id="rId23" Type="http://schemas.openxmlformats.org/officeDocument/2006/relationships/hyperlink" Target="#&apos;13.8.9&apos;!A1" TargetMode="External"/><Relationship Id="rId24" Type="http://schemas.openxmlformats.org/officeDocument/2006/relationships/hyperlink" Target="#&apos;13.8.9&apos;!A1" TargetMode="External"/><Relationship Id="rId25" Type="http://schemas.openxmlformats.org/officeDocument/2006/relationships/hyperlink" Target="#&apos;13.8.9&apos;!A1" TargetMode="External"/><Relationship Id="rId26" Type="http://schemas.openxmlformats.org/officeDocument/2006/relationships/hyperlink" Target="#&apos;13.8.9&apos;!A1" TargetMode="External"/><Relationship Id="rId27" Type="http://schemas.openxmlformats.org/officeDocument/2006/relationships/hyperlink" Target="#&apos;13.8.9&apos;!A1" TargetMode="External"/><Relationship Id="rId28" Type="http://schemas.openxmlformats.org/officeDocument/2006/relationships/hyperlink" Target="#&apos;13.8.9&apos;!A1" TargetMode="External"/><Relationship Id="rId29" Type="http://schemas.openxmlformats.org/officeDocument/2006/relationships/hyperlink" Target="#&apos;13.8.9&apos;!A1" TargetMode="External"/><Relationship Id="rId30" Type="http://schemas.openxmlformats.org/officeDocument/2006/relationships/hyperlink" Target="#&apos;13.8.9&apos;!A1" TargetMode="External"/><Relationship Id="rId31" Type="http://schemas.openxmlformats.org/officeDocument/2006/relationships/hyperlink" Target="#&apos;13.8.9&apos;!A1" TargetMode="External"/><Relationship Id="rId32" Type="http://schemas.openxmlformats.org/officeDocument/2006/relationships/hyperlink" Target="#&apos;13.8.9&apos;!A1" TargetMode="External"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table" Target="../tables/table34.xml"/><Relationship Id="rId2" Type="http://schemas.openxmlformats.org/officeDocument/2006/relationships/table" Target="../tables/table35.xml"/><Relationship Id="rId3" Type="http://schemas.openxmlformats.org/officeDocument/2006/relationships/table" Target="../tables/table36.xml"/><Relationship Id="rId4" Type="http://schemas.openxmlformats.org/officeDocument/2006/relationships/hyperlink" Target="#&apos;13.8.10&apos;!A1" TargetMode="External"/><Relationship Id="rId5" Type="http://schemas.openxmlformats.org/officeDocument/2006/relationships/hyperlink" Target="#&apos;13.8.10&apos;!A1" TargetMode="External"/><Relationship Id="rId6" Type="http://schemas.openxmlformats.org/officeDocument/2006/relationships/hyperlink" Target="#&apos;13.8.10&apos;!A1" TargetMode="External"/><Relationship Id="rId7" Type="http://schemas.openxmlformats.org/officeDocument/2006/relationships/hyperlink" Target="#&apos;13.8.10&apos;!A1" TargetMode="External"/><Relationship Id="rId8" Type="http://schemas.openxmlformats.org/officeDocument/2006/relationships/hyperlink" Target="#&apos;13.8.10&apos;!A1" TargetMode="External"/><Relationship Id="rId9" Type="http://schemas.openxmlformats.org/officeDocument/2006/relationships/hyperlink" Target="#&apos;13.8.10&apos;!A1" TargetMode="External"/><Relationship Id="rId10" Type="http://schemas.openxmlformats.org/officeDocument/2006/relationships/hyperlink" Target="#&apos;13.8.10&apos;!A1" TargetMode="External"/><Relationship Id="rId11" Type="http://schemas.openxmlformats.org/officeDocument/2006/relationships/hyperlink" Target="#&apos;13.8.10&apos;!A1" TargetMode="External"/><Relationship Id="rId12" Type="http://schemas.openxmlformats.org/officeDocument/2006/relationships/hyperlink" Target="#&apos;13.8.10&apos;!A1" TargetMode="External"/><Relationship Id="rId13" Type="http://schemas.openxmlformats.org/officeDocument/2006/relationships/hyperlink" Target="#&apos;13.8.10&apos;!A1" TargetMode="External"/><Relationship Id="rId14" Type="http://schemas.openxmlformats.org/officeDocument/2006/relationships/hyperlink" Target="#&apos;13.8.10&apos;!A1" TargetMode="External"/><Relationship Id="rId15" Type="http://schemas.openxmlformats.org/officeDocument/2006/relationships/hyperlink" Target="#&apos;13.8.10&apos;!A1" TargetMode="External"/><Relationship Id="rId16" Type="http://schemas.openxmlformats.org/officeDocument/2006/relationships/hyperlink" Target="#&apos;13.8.10&apos;!A1" TargetMode="External"/><Relationship Id="rId17" Type="http://schemas.openxmlformats.org/officeDocument/2006/relationships/hyperlink" Target="#&apos;13.8.10&apos;!A1" TargetMode="External"/><Relationship Id="rId18" Type="http://schemas.openxmlformats.org/officeDocument/2006/relationships/hyperlink" Target="#&apos;13.8.10&apos;!A1" TargetMode="External"/><Relationship Id="rId19" Type="http://schemas.openxmlformats.org/officeDocument/2006/relationships/hyperlink" Target="#&apos;13.8.10&apos;!A1" TargetMode="External"/><Relationship Id="rId20" Type="http://schemas.openxmlformats.org/officeDocument/2006/relationships/hyperlink" Target="#&apos;13.8.10&apos;!A1" TargetMode="External"/><Relationship Id="rId21" Type="http://schemas.openxmlformats.org/officeDocument/2006/relationships/hyperlink" Target="#&apos;13.8.10&apos;!A1" TargetMode="External"/><Relationship Id="rId22" Type="http://schemas.openxmlformats.org/officeDocument/2006/relationships/hyperlink" Target="#&apos;13.8.10&apos;!A1" TargetMode="External"/><Relationship Id="rId23" Type="http://schemas.openxmlformats.org/officeDocument/2006/relationships/hyperlink" Target="#&apos;13.8.10&apos;!A1" TargetMode="External"/><Relationship Id="rId24" Type="http://schemas.openxmlformats.org/officeDocument/2006/relationships/hyperlink" Target="#&apos;13.8.10&apos;!A1" TargetMode="External"/><Relationship Id="rId25" Type="http://schemas.openxmlformats.org/officeDocument/2006/relationships/hyperlink" Target="#&apos;13.8.10&apos;!A1" TargetMode="External"/><Relationship Id="rId26" Type="http://schemas.openxmlformats.org/officeDocument/2006/relationships/hyperlink" Target="#&apos;13.8.10&apos;!A1" TargetMode="External"/><Relationship Id="rId27" Type="http://schemas.openxmlformats.org/officeDocument/2006/relationships/hyperlink" Target="#&apos;13.8.10&apos;!A1" TargetMode="External"/><Relationship Id="rId28" Type="http://schemas.openxmlformats.org/officeDocument/2006/relationships/hyperlink" Target="#&apos;13.8.10&apos;!A1" TargetMode="External"/><Relationship Id="rId29" Type="http://schemas.openxmlformats.org/officeDocument/2006/relationships/hyperlink" Target="#&apos;13.8.10&apos;!A1" TargetMode="External"/><Relationship Id="rId30" Type="http://schemas.openxmlformats.org/officeDocument/2006/relationships/hyperlink" Target="#&apos;13.8.10&apos;!A1" TargetMode="External"/><Relationship Id="rId31" Type="http://schemas.openxmlformats.org/officeDocument/2006/relationships/hyperlink" Target="#&apos;13.8.10&apos;!A1" TargetMode="External"/><Relationship Id="rId32" Type="http://schemas.openxmlformats.org/officeDocument/2006/relationships/hyperlink" Target="#&apos;13.8.10&apos;!A1" TargetMode="External"/><Relationship Id="rId33" Type="http://schemas.openxmlformats.org/officeDocument/2006/relationships/hyperlink" Target="#&apos;13.8.10&apos;!A1" TargetMode="External"/><Relationship Id="rId34" Type="http://schemas.openxmlformats.org/officeDocument/2006/relationships/hyperlink" Target="#&apos;13.8.10&apos;!A1" TargetMode="External"/><Relationship Id="rId35" Type="http://schemas.openxmlformats.org/officeDocument/2006/relationships/hyperlink" Target="#&apos;13.8.10&apos;!A1" TargetMode="External"/><Relationship Id="rId36" Type="http://schemas.openxmlformats.org/officeDocument/2006/relationships/hyperlink" Target="#&apos;13.8.10&apos;!A1" TargetMode="External"/><Relationship Id="rId37" Type="http://schemas.openxmlformats.org/officeDocument/2006/relationships/hyperlink" Target="#&apos;13.8.10&apos;!A1" TargetMode="External"/><Relationship Id="rId38" Type="http://schemas.openxmlformats.org/officeDocument/2006/relationships/hyperlink" Target="#&apos;13.8.10&apos;!A1" TargetMode="External"/><Relationship Id="rId39" Type="http://schemas.openxmlformats.org/officeDocument/2006/relationships/hyperlink" Target="#&apos;13.8.10&apos;!A1" TargetMode="External"/><Relationship Id="rId40" Type="http://schemas.openxmlformats.org/officeDocument/2006/relationships/hyperlink" Target="#&apos;13.8.10&apos;!A1" TargetMode="External"/><Relationship Id="rId41" Type="http://schemas.openxmlformats.org/officeDocument/2006/relationships/hyperlink" Target="#&apos;13.8.10&apos;!A1" TargetMode="External"/><Relationship Id="rId42" Type="http://schemas.openxmlformats.org/officeDocument/2006/relationships/hyperlink" Target="#&apos;13.8.10&apos;!A1" TargetMode="External"/><Relationship Id="rId43" Type="http://schemas.openxmlformats.org/officeDocument/2006/relationships/hyperlink" Target="#&apos;13.8.10&apos;!A1" TargetMode="External"/><Relationship Id="rId44" Type="http://schemas.openxmlformats.org/officeDocument/2006/relationships/hyperlink" Target="#&apos;13.8.10&apos;!A1" TargetMode="External"/><Relationship Id="rId45" Type="http://schemas.openxmlformats.org/officeDocument/2006/relationships/hyperlink" Target="#&apos;13.8.10&apos;!A1" TargetMode="External"/><Relationship Id="rId46" Type="http://schemas.openxmlformats.org/officeDocument/2006/relationships/hyperlink" Target="#&apos;13.8.10&apos;!A1" TargetMode="External"/><Relationship Id="rId47" Type="http://schemas.openxmlformats.org/officeDocument/2006/relationships/hyperlink" Target="#&apos;13.8.10&apos;!A1" TargetMode="External"/><Relationship Id="rId48" Type="http://schemas.openxmlformats.org/officeDocument/2006/relationships/hyperlink" Target="#&apos;13.8.10&apos;!A1" TargetMode="External"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hyperlink" Target="#&apos;13.8&apos;!A1" TargetMode="External"/><Relationship Id="rId3" Type="http://schemas.openxmlformats.org/officeDocument/2006/relationships/hyperlink" Target="#&apos;13.8.1E&apos;!A1" TargetMode="External"/><Relationship Id="rId4" Type="http://schemas.openxmlformats.org/officeDocument/2006/relationships/hyperlink" Target="#&apos;13.8.1E&apos;!A1" TargetMode="External"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table" Target="../tables/table37.xml"/><Relationship Id="rId2" Type="http://schemas.openxmlformats.org/officeDocument/2006/relationships/table" Target="../tables/table38.xml"/><Relationship Id="rId3" Type="http://schemas.openxmlformats.org/officeDocument/2006/relationships/table" Target="../tables/table39.xml"/><Relationship Id="rId4" Type="http://schemas.openxmlformats.org/officeDocument/2006/relationships/hyperlink" Target="#&apos;13.8.11&apos;!A1" TargetMode="External"/><Relationship Id="rId5" Type="http://schemas.openxmlformats.org/officeDocument/2006/relationships/hyperlink" Target="#&apos;13.8.11&apos;!A1" TargetMode="External"/><Relationship Id="rId6" Type="http://schemas.openxmlformats.org/officeDocument/2006/relationships/hyperlink" Target="#&apos;13.8.11&apos;!A1" TargetMode="External"/><Relationship Id="rId7" Type="http://schemas.openxmlformats.org/officeDocument/2006/relationships/hyperlink" Target="#&apos;13.8.11&apos;!A1" TargetMode="External"/><Relationship Id="rId8" Type="http://schemas.openxmlformats.org/officeDocument/2006/relationships/hyperlink" Target="#&apos;13.8.11&apos;!A1" TargetMode="External"/><Relationship Id="rId9" Type="http://schemas.openxmlformats.org/officeDocument/2006/relationships/hyperlink" Target="#&apos;13.8.11&apos;!A1" TargetMode="External"/><Relationship Id="rId10" Type="http://schemas.openxmlformats.org/officeDocument/2006/relationships/hyperlink" Target="#&apos;13.8.11&apos;!A1" TargetMode="External"/><Relationship Id="rId11" Type="http://schemas.openxmlformats.org/officeDocument/2006/relationships/hyperlink" Target="#&apos;13.8.11&apos;!A1" TargetMode="External"/><Relationship Id="rId12" Type="http://schemas.openxmlformats.org/officeDocument/2006/relationships/hyperlink" Target="#&apos;13.8.11&apos;!A1" TargetMode="External"/><Relationship Id="rId13" Type="http://schemas.openxmlformats.org/officeDocument/2006/relationships/hyperlink" Target="#&apos;13.8.11&apos;!A1" TargetMode="External"/><Relationship Id="rId14" Type="http://schemas.openxmlformats.org/officeDocument/2006/relationships/hyperlink" Target="#&apos;13.8.11&apos;!A1" TargetMode="External"/><Relationship Id="rId15" Type="http://schemas.openxmlformats.org/officeDocument/2006/relationships/hyperlink" Target="#&apos;13.8.11&apos;!A1" TargetMode="External"/><Relationship Id="rId16" Type="http://schemas.openxmlformats.org/officeDocument/2006/relationships/hyperlink" Target="#&apos;13.8.11&apos;!A1" TargetMode="External"/><Relationship Id="rId17" Type="http://schemas.openxmlformats.org/officeDocument/2006/relationships/hyperlink" Target="#&apos;13.8.11&apos;!A1" TargetMode="External"/><Relationship Id="rId18" Type="http://schemas.openxmlformats.org/officeDocument/2006/relationships/hyperlink" Target="#&apos;13.8.11&apos;!A1" TargetMode="External"/><Relationship Id="rId19" Type="http://schemas.openxmlformats.org/officeDocument/2006/relationships/hyperlink" Target="#&apos;13.8.11&apos;!A1" TargetMode="External"/><Relationship Id="rId20" Type="http://schemas.openxmlformats.org/officeDocument/2006/relationships/hyperlink" Target="#&apos;13.8.11&apos;!A1" TargetMode="External"/><Relationship Id="rId21" Type="http://schemas.openxmlformats.org/officeDocument/2006/relationships/hyperlink" Target="#&apos;13.8.11&apos;!A1" TargetMode="External"/><Relationship Id="rId22" Type="http://schemas.openxmlformats.org/officeDocument/2006/relationships/hyperlink" Target="#&apos;13.8.11&apos;!A1" TargetMode="External"/><Relationship Id="rId23" Type="http://schemas.openxmlformats.org/officeDocument/2006/relationships/hyperlink" Target="#&apos;13.8.11&apos;!A1" TargetMode="External"/><Relationship Id="rId24" Type="http://schemas.openxmlformats.org/officeDocument/2006/relationships/hyperlink" Target="#&apos;13.8.11&apos;!A1" TargetMode="External"/><Relationship Id="rId25" Type="http://schemas.openxmlformats.org/officeDocument/2006/relationships/hyperlink" Target="#&apos;13.8.11&apos;!A1" TargetMode="External"/><Relationship Id="rId26" Type="http://schemas.openxmlformats.org/officeDocument/2006/relationships/hyperlink" Target="#&apos;13.8.11&apos;!A1" TargetMode="External"/><Relationship Id="rId27" Type="http://schemas.openxmlformats.org/officeDocument/2006/relationships/hyperlink" Target="#&apos;13.8.11&apos;!A1" TargetMode="External"/><Relationship Id="rId28" Type="http://schemas.openxmlformats.org/officeDocument/2006/relationships/hyperlink" Target="#&apos;13.8.11&apos;!A1" TargetMode="External"/><Relationship Id="rId29" Type="http://schemas.openxmlformats.org/officeDocument/2006/relationships/hyperlink" Target="#&apos;13.8.11&apos;!A1" TargetMode="External"/><Relationship Id="rId30" Type="http://schemas.openxmlformats.org/officeDocument/2006/relationships/hyperlink" Target="#&apos;13.8.11&apos;!A1" TargetMode="External"/><Relationship Id="rId31" Type="http://schemas.openxmlformats.org/officeDocument/2006/relationships/hyperlink" Target="#&apos;13.8.11&apos;!A1" TargetMode="External"/><Relationship Id="rId32" Type="http://schemas.openxmlformats.org/officeDocument/2006/relationships/hyperlink" Target="#&apos;13.8.11&apos;!A1" TargetMode="External"/><Relationship Id="rId33" Type="http://schemas.openxmlformats.org/officeDocument/2006/relationships/hyperlink" Target="#&apos;13.8.11&apos;!A1" TargetMode="External"/><Relationship Id="rId34" Type="http://schemas.openxmlformats.org/officeDocument/2006/relationships/hyperlink" Target="#&apos;13.8.11&apos;!A1" TargetMode="External"/><Relationship Id="rId35" Type="http://schemas.openxmlformats.org/officeDocument/2006/relationships/hyperlink" Target="#&apos;13.8.11&apos;!A1" TargetMode="External"/><Relationship Id="rId36" Type="http://schemas.openxmlformats.org/officeDocument/2006/relationships/hyperlink" Target="#&apos;13.8.11&apos;!A1" TargetMode="External"/><Relationship Id="rId37" Type="http://schemas.openxmlformats.org/officeDocument/2006/relationships/hyperlink" Target="#&apos;13.8.11&apos;!A1" TargetMode="External"/><Relationship Id="rId38" Type="http://schemas.openxmlformats.org/officeDocument/2006/relationships/hyperlink" Target="#&apos;13.8.11&apos;!A1" TargetMode="External"/><Relationship Id="rId39" Type="http://schemas.openxmlformats.org/officeDocument/2006/relationships/hyperlink" Target="#&apos;13.8.11&apos;!A1" TargetMode="External"/><Relationship Id="rId40" Type="http://schemas.openxmlformats.org/officeDocument/2006/relationships/hyperlink" Target="#&apos;13.8.11&apos;!A1" TargetMode="External"/><Relationship Id="rId41" Type="http://schemas.openxmlformats.org/officeDocument/2006/relationships/hyperlink" Target="#&apos;13.8.11&apos;!A1" TargetMode="External"/><Relationship Id="rId42" Type="http://schemas.openxmlformats.org/officeDocument/2006/relationships/hyperlink" Target="#&apos;13.8.11&apos;!A1" TargetMode="External"/><Relationship Id="rId43" Type="http://schemas.openxmlformats.org/officeDocument/2006/relationships/hyperlink" Target="#&apos;13.8.11&apos;!A1" TargetMode="External"/><Relationship Id="rId44" Type="http://schemas.openxmlformats.org/officeDocument/2006/relationships/hyperlink" Target="#&apos;13.8.11&apos;!A1" TargetMode="External"/><Relationship Id="rId45" Type="http://schemas.openxmlformats.org/officeDocument/2006/relationships/hyperlink" Target="#&apos;13.8.11&apos;!A1" TargetMode="External"/><Relationship Id="rId46" Type="http://schemas.openxmlformats.org/officeDocument/2006/relationships/hyperlink" Target="#&apos;13.8.11&apos;!A1" TargetMode="External"/><Relationship Id="rId47" Type="http://schemas.openxmlformats.org/officeDocument/2006/relationships/hyperlink" Target="#&apos;13.8.11&apos;!A1" TargetMode="External"/><Relationship Id="rId48" Type="http://schemas.openxmlformats.org/officeDocument/2006/relationships/hyperlink" Target="#&apos;13.8.11&apos;!A1" TargetMode="External"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table" Target="../tables/table40.xml"/><Relationship Id="rId2" Type="http://schemas.openxmlformats.org/officeDocument/2006/relationships/hyperlink" Target="#&apos;13.8.12&apos;!A1" TargetMode="External"/><Relationship Id="rId3" Type="http://schemas.openxmlformats.org/officeDocument/2006/relationships/hyperlink" Target="#&apos;13.8.12&apos;!A1" TargetMode="External"/><Relationship Id="rId4" Type="http://schemas.openxmlformats.org/officeDocument/2006/relationships/hyperlink" Target="#&apos;13.8.12&apos;!A1" TargetMode="External"/><Relationship Id="rId5" Type="http://schemas.openxmlformats.org/officeDocument/2006/relationships/hyperlink" Target="#&apos;13.8.12&apos;!A1" TargetMode="External"/><Relationship Id="rId6" Type="http://schemas.openxmlformats.org/officeDocument/2006/relationships/hyperlink" Target="#&apos;13.8.12&apos;!A1" TargetMode="External"/><Relationship Id="rId7" Type="http://schemas.openxmlformats.org/officeDocument/2006/relationships/hyperlink" Target="#&apos;13.8.12&apos;!A1" TargetMode="External"/><Relationship Id="rId8" Type="http://schemas.openxmlformats.org/officeDocument/2006/relationships/hyperlink" Target="#&apos;13.8.12&apos;!A1" TargetMode="External"/><Relationship Id="rId9" Type="http://schemas.openxmlformats.org/officeDocument/2006/relationships/hyperlink" Target="#&apos;13.8.12&apos;!A1" TargetMode="External"/><Relationship Id="rId10" Type="http://schemas.openxmlformats.org/officeDocument/2006/relationships/hyperlink" Target="#&apos;13.8.12&apos;!A1" TargetMode="External"/><Relationship Id="rId11" Type="http://schemas.openxmlformats.org/officeDocument/2006/relationships/hyperlink" Target="#&apos;13.8.12&apos;!A1" TargetMode="External"/><Relationship Id="rId12" Type="http://schemas.openxmlformats.org/officeDocument/2006/relationships/hyperlink" Target="#&apos;13.8.12&apos;!A1" TargetMode="External"/><Relationship Id="rId13" Type="http://schemas.openxmlformats.org/officeDocument/2006/relationships/hyperlink" Target="#&apos;13.8.12&apos;!A1" TargetMode="External"/><Relationship Id="rId14" Type="http://schemas.openxmlformats.org/officeDocument/2006/relationships/hyperlink" Target="#&apos;13.8.12&apos;!A1" TargetMode="External"/><Relationship Id="rId15" Type="http://schemas.openxmlformats.org/officeDocument/2006/relationships/hyperlink" Target="#&apos;13.8.12&apos;!A1" TargetMode="External"/><Relationship Id="rId16" Type="http://schemas.openxmlformats.org/officeDocument/2006/relationships/hyperlink" Target="#&apos;13.8.12&apos;!A1" TargetMode="External"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table" Target="../tables/table41.xml"/><Relationship Id="rId2" Type="http://schemas.openxmlformats.org/officeDocument/2006/relationships/hyperlink" Target="#&apos;13.8.13&apos;!A1" TargetMode="External"/><Relationship Id="rId3" Type="http://schemas.openxmlformats.org/officeDocument/2006/relationships/hyperlink" Target="#&apos;13.8.13&apos;!A1" TargetMode="External"/><Relationship Id="rId4" Type="http://schemas.openxmlformats.org/officeDocument/2006/relationships/hyperlink" Target="#&apos;13.8.13&apos;!A1" TargetMode="External"/><Relationship Id="rId5" Type="http://schemas.openxmlformats.org/officeDocument/2006/relationships/hyperlink" Target="#&apos;13.8.13&apos;!A1" TargetMode="External"/><Relationship Id="rId6" Type="http://schemas.openxmlformats.org/officeDocument/2006/relationships/hyperlink" Target="#&apos;13.8.13&apos;!A1" TargetMode="External"/><Relationship Id="rId7" Type="http://schemas.openxmlformats.org/officeDocument/2006/relationships/hyperlink" Target="#&apos;13.8.13&apos;!A1" TargetMode="External"/><Relationship Id="rId8" Type="http://schemas.openxmlformats.org/officeDocument/2006/relationships/hyperlink" Target="#&apos;13.8.13&apos;!A1" TargetMode="External"/><Relationship Id="rId9" Type="http://schemas.openxmlformats.org/officeDocument/2006/relationships/hyperlink" Target="#&apos;13.8.13&apos;!A1" TargetMode="External"/><Relationship Id="rId10" Type="http://schemas.openxmlformats.org/officeDocument/2006/relationships/hyperlink" Target="#&apos;13.8.13&apos;!A1" TargetMode="External"/><Relationship Id="rId11" Type="http://schemas.openxmlformats.org/officeDocument/2006/relationships/hyperlink" Target="#&apos;13.8.13&apos;!A1" TargetMode="External"/><Relationship Id="rId12" Type="http://schemas.openxmlformats.org/officeDocument/2006/relationships/hyperlink" Target="#&apos;13.8.13&apos;!A1" TargetMode="External"/><Relationship Id="rId13" Type="http://schemas.openxmlformats.org/officeDocument/2006/relationships/hyperlink" Target="#&apos;13.8.13&apos;!A1" TargetMode="External"/><Relationship Id="rId14" Type="http://schemas.openxmlformats.org/officeDocument/2006/relationships/hyperlink" Target="#&apos;13.8.13&apos;!A1" TargetMode="External"/><Relationship Id="rId15" Type="http://schemas.openxmlformats.org/officeDocument/2006/relationships/hyperlink" Target="#&apos;13.8.13&apos;!A1" TargetMode="External"/><Relationship Id="rId16" Type="http://schemas.openxmlformats.org/officeDocument/2006/relationships/hyperlink" Target="#&apos;13.8.13&apos;!A1" TargetMode="External"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table" Target="../tables/table42.xml"/><Relationship Id="rId2" Type="http://schemas.openxmlformats.org/officeDocument/2006/relationships/hyperlink" Target="#&apos;13.8.14&apos;!A1" TargetMode="External"/><Relationship Id="rId3" Type="http://schemas.openxmlformats.org/officeDocument/2006/relationships/hyperlink" Target="#&apos;13.8.14&apos;!A1" TargetMode="External"/><Relationship Id="rId4" Type="http://schemas.openxmlformats.org/officeDocument/2006/relationships/hyperlink" Target="#&apos;13.8.14&apos;!A1" TargetMode="External"/><Relationship Id="rId5" Type="http://schemas.openxmlformats.org/officeDocument/2006/relationships/hyperlink" Target="#&apos;13.8.14&apos;!A1" TargetMode="External"/><Relationship Id="rId6" Type="http://schemas.openxmlformats.org/officeDocument/2006/relationships/hyperlink" Target="#&apos;13.8.14&apos;!A1" TargetMode="External"/><Relationship Id="rId7" Type="http://schemas.openxmlformats.org/officeDocument/2006/relationships/hyperlink" Target="#&apos;13.8.14&apos;!A1" TargetMode="External"/><Relationship Id="rId8" Type="http://schemas.openxmlformats.org/officeDocument/2006/relationships/hyperlink" Target="#&apos;13.8.14&apos;!A1" TargetMode="External"/><Relationship Id="rId9" Type="http://schemas.openxmlformats.org/officeDocument/2006/relationships/hyperlink" Target="#&apos;13.8.14&apos;!A1" TargetMode="External"/><Relationship Id="rId10" Type="http://schemas.openxmlformats.org/officeDocument/2006/relationships/hyperlink" Target="#&apos;13.8.14&apos;!A1" TargetMode="External"/><Relationship Id="rId11" Type="http://schemas.openxmlformats.org/officeDocument/2006/relationships/hyperlink" Target="#&apos;13.8.14&apos;!A1" TargetMode="External"/><Relationship Id="rId12" Type="http://schemas.openxmlformats.org/officeDocument/2006/relationships/hyperlink" Target="#&apos;13.8.14&apos;!A1" TargetMode="External"/><Relationship Id="rId13" Type="http://schemas.openxmlformats.org/officeDocument/2006/relationships/hyperlink" Target="#&apos;13.8.14&apos;!A1" TargetMode="External"/><Relationship Id="rId14" Type="http://schemas.openxmlformats.org/officeDocument/2006/relationships/hyperlink" Target="#&apos;13.8.14&apos;!A1" TargetMode="External"/><Relationship Id="rId15" Type="http://schemas.openxmlformats.org/officeDocument/2006/relationships/hyperlink" Target="#&apos;13.8.14&apos;!A1" TargetMode="External"/><Relationship Id="rId16" Type="http://schemas.openxmlformats.org/officeDocument/2006/relationships/hyperlink" Target="#&apos;13.8.14&apos;!A1" TargetMode="External"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table" Target="../tables/table43.xml"/><Relationship Id="rId2" Type="http://schemas.openxmlformats.org/officeDocument/2006/relationships/hyperlink" Target="#&apos;13.8.15&apos;!A1" TargetMode="External"/><Relationship Id="rId3" Type="http://schemas.openxmlformats.org/officeDocument/2006/relationships/hyperlink" Target="#&apos;13.8.15&apos;!A1" TargetMode="External"/><Relationship Id="rId4" Type="http://schemas.openxmlformats.org/officeDocument/2006/relationships/hyperlink" Target="#&apos;13.8.15&apos;!A1" TargetMode="External"/><Relationship Id="rId5" Type="http://schemas.openxmlformats.org/officeDocument/2006/relationships/hyperlink" Target="#&apos;13.8.15&apos;!A1" TargetMode="External"/><Relationship Id="rId6" Type="http://schemas.openxmlformats.org/officeDocument/2006/relationships/hyperlink" Target="#&apos;13.8.15&apos;!A1" TargetMode="External"/><Relationship Id="rId7" Type="http://schemas.openxmlformats.org/officeDocument/2006/relationships/hyperlink" Target="#&apos;13.8.15&apos;!A1" TargetMode="External"/><Relationship Id="rId8" Type="http://schemas.openxmlformats.org/officeDocument/2006/relationships/hyperlink" Target="#&apos;13.8.15&apos;!A1" TargetMode="External"/><Relationship Id="rId9" Type="http://schemas.openxmlformats.org/officeDocument/2006/relationships/hyperlink" Target="#&apos;13.8.15&apos;!A1" TargetMode="External"/><Relationship Id="rId10" Type="http://schemas.openxmlformats.org/officeDocument/2006/relationships/hyperlink" Target="#&apos;13.8.15&apos;!A1" TargetMode="External"/><Relationship Id="rId11" Type="http://schemas.openxmlformats.org/officeDocument/2006/relationships/hyperlink" Target="#&apos;13.8.15&apos;!A1" TargetMode="External"/><Relationship Id="rId12" Type="http://schemas.openxmlformats.org/officeDocument/2006/relationships/hyperlink" Target="#&apos;13.8.15&apos;!A1" TargetMode="External"/><Relationship Id="rId13" Type="http://schemas.openxmlformats.org/officeDocument/2006/relationships/hyperlink" Target="#&apos;13.8.15&apos;!A1" TargetMode="External"/><Relationship Id="rId14" Type="http://schemas.openxmlformats.org/officeDocument/2006/relationships/hyperlink" Target="#&apos;13.8.15&apos;!A1" TargetMode="External"/><Relationship Id="rId15" Type="http://schemas.openxmlformats.org/officeDocument/2006/relationships/hyperlink" Target="#&apos;13.8.15&apos;!A1" TargetMode="External"/><Relationship Id="rId16" Type="http://schemas.openxmlformats.org/officeDocument/2006/relationships/hyperlink" Target="#&apos;13.8.15&apos;!A1" TargetMode="External"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table" Target="../tables/table44.xml"/><Relationship Id="rId2" Type="http://schemas.openxmlformats.org/officeDocument/2006/relationships/hyperlink" Target="#&apos;13.8.16&apos;!A1" TargetMode="External"/><Relationship Id="rId3" Type="http://schemas.openxmlformats.org/officeDocument/2006/relationships/hyperlink" Target="#&apos;13.8.16&apos;!A1" TargetMode="External"/><Relationship Id="rId4" Type="http://schemas.openxmlformats.org/officeDocument/2006/relationships/hyperlink" Target="#&apos;13.8.16&apos;!A1" TargetMode="External"/><Relationship Id="rId5" Type="http://schemas.openxmlformats.org/officeDocument/2006/relationships/hyperlink" Target="#&apos;13.8.16&apos;!A1" TargetMode="External"/><Relationship Id="rId6" Type="http://schemas.openxmlformats.org/officeDocument/2006/relationships/hyperlink" Target="#&apos;13.8.16&apos;!A1" TargetMode="External"/><Relationship Id="rId7" Type="http://schemas.openxmlformats.org/officeDocument/2006/relationships/hyperlink" Target="#&apos;13.8.16&apos;!A1" TargetMode="External"/><Relationship Id="rId8" Type="http://schemas.openxmlformats.org/officeDocument/2006/relationships/hyperlink" Target="#&apos;13.8.16&apos;!A1" TargetMode="External"/><Relationship Id="rId9" Type="http://schemas.openxmlformats.org/officeDocument/2006/relationships/hyperlink" Target="#&apos;13.8.16&apos;!A1" TargetMode="External"/><Relationship Id="rId10" Type="http://schemas.openxmlformats.org/officeDocument/2006/relationships/hyperlink" Target="#&apos;13.8.16&apos;!A1" TargetMode="External"/><Relationship Id="rId11" Type="http://schemas.openxmlformats.org/officeDocument/2006/relationships/hyperlink" Target="#&apos;13.8.16&apos;!A1" TargetMode="External"/><Relationship Id="rId12" Type="http://schemas.openxmlformats.org/officeDocument/2006/relationships/hyperlink" Target="#&apos;13.8.16&apos;!A1" TargetMode="External"/><Relationship Id="rId13" Type="http://schemas.openxmlformats.org/officeDocument/2006/relationships/hyperlink" Target="#&apos;13.8.16&apos;!A1" TargetMode="External"/><Relationship Id="rId14" Type="http://schemas.openxmlformats.org/officeDocument/2006/relationships/hyperlink" Target="#&apos;13.8.16&apos;!A1" TargetMode="External"/><Relationship Id="rId15" Type="http://schemas.openxmlformats.org/officeDocument/2006/relationships/hyperlink" Target="#&apos;13.8.16&apos;!A1" TargetMode="External"/><Relationship Id="rId16" Type="http://schemas.openxmlformats.org/officeDocument/2006/relationships/hyperlink" Target="#&apos;13.8.16&apos;!A1" TargetMode="External"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table" Target="../tables/table45.xml"/><Relationship Id="rId2" Type="http://schemas.openxmlformats.org/officeDocument/2006/relationships/hyperlink" Target="#&apos;13.8.17&apos;!A1" TargetMode="External"/><Relationship Id="rId3" Type="http://schemas.openxmlformats.org/officeDocument/2006/relationships/hyperlink" Target="#&apos;13.8.17&apos;!A1" TargetMode="External"/><Relationship Id="rId4" Type="http://schemas.openxmlformats.org/officeDocument/2006/relationships/hyperlink" Target="#&apos;13.8.17&apos;!A1" TargetMode="External"/><Relationship Id="rId5" Type="http://schemas.openxmlformats.org/officeDocument/2006/relationships/hyperlink" Target="#&apos;13.8.17&apos;!A1" TargetMode="External"/><Relationship Id="rId6" Type="http://schemas.openxmlformats.org/officeDocument/2006/relationships/hyperlink" Target="#&apos;13.8.17&apos;!A1" TargetMode="External"/><Relationship Id="rId7" Type="http://schemas.openxmlformats.org/officeDocument/2006/relationships/hyperlink" Target="#&apos;13.8.17&apos;!A1" TargetMode="External"/><Relationship Id="rId8" Type="http://schemas.openxmlformats.org/officeDocument/2006/relationships/hyperlink" Target="#&apos;13.8.17&apos;!A1" TargetMode="External"/><Relationship Id="rId9" Type="http://schemas.openxmlformats.org/officeDocument/2006/relationships/hyperlink" Target="#&apos;13.8.17&apos;!A1" TargetMode="External"/><Relationship Id="rId10" Type="http://schemas.openxmlformats.org/officeDocument/2006/relationships/hyperlink" Target="#&apos;13.8.17&apos;!A1" TargetMode="External"/><Relationship Id="rId11" Type="http://schemas.openxmlformats.org/officeDocument/2006/relationships/hyperlink" Target="#&apos;13.8.17&apos;!A1" TargetMode="External"/><Relationship Id="rId12" Type="http://schemas.openxmlformats.org/officeDocument/2006/relationships/hyperlink" Target="#&apos;13.8.17&apos;!A1" TargetMode="External"/><Relationship Id="rId13" Type="http://schemas.openxmlformats.org/officeDocument/2006/relationships/hyperlink" Target="#&apos;13.8.17&apos;!A1" TargetMode="External"/><Relationship Id="rId14" Type="http://schemas.openxmlformats.org/officeDocument/2006/relationships/hyperlink" Target="#&apos;13.8.17&apos;!A1" TargetMode="External"/><Relationship Id="rId15" Type="http://schemas.openxmlformats.org/officeDocument/2006/relationships/hyperlink" Target="#&apos;13.8.17&apos;!A1" TargetMode="External"/><Relationship Id="rId16" Type="http://schemas.openxmlformats.org/officeDocument/2006/relationships/hyperlink" Target="#&apos;13.8.17&apos;!A1" TargetMode="External"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table" Target="../tables/table2.xml"/><Relationship Id="rId2" Type="http://schemas.openxmlformats.org/officeDocument/2006/relationships/hyperlink" Target="#&apos;13.8&apos;!A1" TargetMode="External"/><Relationship Id="rId3" Type="http://schemas.openxmlformats.org/officeDocument/2006/relationships/hyperlink" Target="#&apos;13.8.2E&apos;!A1" TargetMode="External"/><Relationship Id="rId4" Type="http://schemas.openxmlformats.org/officeDocument/2006/relationships/hyperlink" Target="#&apos;13.8.2E&apos;!A1" TargetMode="External"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table" Target="../tables/table3.xml"/><Relationship Id="rId2" Type="http://schemas.openxmlformats.org/officeDocument/2006/relationships/hyperlink" Target="#&apos;13.8&apos;!A1" TargetMode="External"/><Relationship Id="rId3" Type="http://schemas.openxmlformats.org/officeDocument/2006/relationships/hyperlink" Target="#&apos;13.8.3E&apos;!A1" TargetMode="External"/><Relationship Id="rId4" Type="http://schemas.openxmlformats.org/officeDocument/2006/relationships/hyperlink" Target="#&apos;13.8.3E&apos;!A1" TargetMode="External"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table" Target="../tables/table4.xml"/><Relationship Id="rId2" Type="http://schemas.openxmlformats.org/officeDocument/2006/relationships/hyperlink" Target="#&apos;13.8&apos;!A1" TargetMode="External"/><Relationship Id="rId3" Type="http://schemas.openxmlformats.org/officeDocument/2006/relationships/hyperlink" Target="#&apos;13.8.4E&apos;!A1" TargetMode="External"/><Relationship Id="rId4" Type="http://schemas.openxmlformats.org/officeDocument/2006/relationships/hyperlink" Target="#&apos;13.8.4E&apos;!A1" TargetMode="External"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table" Target="../tables/table5.xml"/><Relationship Id="rId2" Type="http://schemas.openxmlformats.org/officeDocument/2006/relationships/hyperlink" Target="#&apos;13.8&apos;!A1" TargetMode="External"/><Relationship Id="rId3" Type="http://schemas.openxmlformats.org/officeDocument/2006/relationships/hyperlink" Target="#&apos;13.8.5E&apos;!A1" TargetMode="External"/><Relationship Id="rId4" Type="http://schemas.openxmlformats.org/officeDocument/2006/relationships/hyperlink" Target="#&apos;13.8.5E&apos;!A1" TargetMode="External"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table" Target="../tables/table6.xml"/><Relationship Id="rId2" Type="http://schemas.openxmlformats.org/officeDocument/2006/relationships/hyperlink" Target="#&apos;13.8&apos;!A1" TargetMode="External"/><Relationship Id="rId3" Type="http://schemas.openxmlformats.org/officeDocument/2006/relationships/hyperlink" Target="#&apos;13.8.6E&apos;!A1" TargetMode="External"/><Relationship Id="rId4" Type="http://schemas.openxmlformats.org/officeDocument/2006/relationships/hyperlink" Target="#&apos;13.8.6E&apos;!A1" TargetMode="External"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table" Target="../tables/table7.xml"/><Relationship Id="rId2" Type="http://schemas.openxmlformats.org/officeDocument/2006/relationships/hyperlink" Target="#&apos;13.8&apos;!A1" TargetMode="External"/><Relationship Id="rId3" Type="http://schemas.openxmlformats.org/officeDocument/2006/relationships/hyperlink" Target="#&apos;13.8.7E&apos;!A1" TargetMode="External"/><Relationship Id="rId4" Type="http://schemas.openxmlformats.org/officeDocument/2006/relationships/hyperlink" Target="#&apos;13.8.7E&apos;!A1" TargetMode="Externa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I23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8" t="s">
        <v>0</v>
      </c>
      <c r="B1" s="8" t="s">
        <v>0</v>
      </c>
      <c r="C1" s="8" t="s">
        <v>0</v>
      </c>
      <c r="D1" s="8" t="s">
        <v>0</v>
      </c>
      <c r="E1" s="8" t="s">
        <v>0</v>
      </c>
      <c r="F1" s="8" t="s">
        <v>0</v>
      </c>
      <c r="G1" s="8" t="s">
        <v>0</v>
      </c>
      <c r="H1" s="8" t="s">
        <v>0</v>
      </c>
      <c r="I1" s="8" t="s">
        <v>0</v>
      </c>
    </row>
    <row r="2">
      <c r="A2" s="8" t="s">
        <v>0</v>
      </c>
      <c r="B2" s="8" t="s">
        <v>0</v>
      </c>
      <c r="C2" s="8" t="s">
        <v>0</v>
      </c>
      <c r="D2" s="8" t="s">
        <v>0</v>
      </c>
      <c r="E2" s="8" t="s">
        <v>0</v>
      </c>
      <c r="F2" s="8" t="s">
        <v>0</v>
      </c>
      <c r="G2" s="8" t="s">
        <v>0</v>
      </c>
      <c r="H2" s="8" t="s">
        <v>0</v>
      </c>
      <c r="I2" s="8" t="s">
        <v>0</v>
      </c>
    </row>
    <row r="4">
      <c r="A4" s="9" t="s">
        <v>1</v>
      </c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8</v>
      </c>
      <c r="I4" s="9" t="s">
        <v>9</v>
      </c>
    </row>
    <row r="5">
      <c r="A5" s="10" t="s">
        <v>10</v>
      </c>
      <c r="B5" s="11"/>
      <c r="C5" s="11"/>
      <c r="D5" s="10" t="s">
        <v>11</v>
      </c>
      <c r="E5" s="11"/>
      <c r="F5" s="10">
        <v>1</v>
      </c>
      <c r="G5" s="11"/>
      <c r="H5" s="11"/>
      <c r="I5" s="10">
        <v>91642.374133083926</v>
      </c>
    </row>
    <row r="6">
      <c r="A6" s="12" t="s">
        <v>12</v>
      </c>
      <c r="B6" s="12" t="s">
        <v>13</v>
      </c>
      <c r="C6" s="12" t="s">
        <v>14</v>
      </c>
      <c r="D6" s="12" t="s">
        <v>15</v>
      </c>
      <c r="E6" s="12" t="s">
        <v>16</v>
      </c>
      <c r="F6" s="13" t="s">
        <v>17</v>
      </c>
      <c r="G6" s="12">
        <v>96.5915</v>
      </c>
      <c r="H6" s="12">
        <v>115.76491275000001</v>
      </c>
      <c r="I6" s="12">
        <v>5776.669146225</v>
      </c>
    </row>
    <row r="7">
      <c r="A7" s="12" t="s">
        <v>18</v>
      </c>
      <c r="B7" s="12" t="s">
        <v>19</v>
      </c>
      <c r="C7" s="12" t="s">
        <v>14</v>
      </c>
      <c r="D7" s="12" t="s">
        <v>20</v>
      </c>
      <c r="E7" s="12" t="s">
        <v>16</v>
      </c>
      <c r="F7" s="13" t="s">
        <v>21</v>
      </c>
      <c r="G7" s="12">
        <v>16.138528</v>
      </c>
      <c r="H7" s="12">
        <v>19.342025808000002</v>
      </c>
      <c r="I7" s="12">
        <v>204.63863304864003</v>
      </c>
    </row>
    <row r="8">
      <c r="A8" s="12" t="s">
        <v>22</v>
      </c>
      <c r="B8" s="12" t="s">
        <v>23</v>
      </c>
      <c r="C8" s="12" t="s">
        <v>24</v>
      </c>
      <c r="D8" s="12" t="s">
        <v>25</v>
      </c>
      <c r="E8" s="12" t="s">
        <v>26</v>
      </c>
      <c r="F8" s="13" t="s">
        <v>27</v>
      </c>
      <c r="G8" s="12">
        <v>45.8890451744</v>
      </c>
      <c r="H8" s="12">
        <v>54.998020641518409</v>
      </c>
      <c r="I8" s="12">
        <v>54.998020641518409</v>
      </c>
    </row>
    <row r="9">
      <c r="A9" s="12" t="s">
        <v>28</v>
      </c>
      <c r="B9" s="12" t="s">
        <v>29</v>
      </c>
      <c r="C9" s="12" t="s">
        <v>14</v>
      </c>
      <c r="D9" s="12" t="s">
        <v>30</v>
      </c>
      <c r="E9" s="12" t="s">
        <v>16</v>
      </c>
      <c r="F9" s="13" t="s">
        <v>31</v>
      </c>
      <c r="G9" s="12">
        <v>10.902962</v>
      </c>
      <c r="H9" s="12">
        <v>13.067199957000001</v>
      </c>
      <c r="I9" s="12">
        <v>3954.3960509873405</v>
      </c>
    </row>
    <row r="10">
      <c r="A10" s="12" t="s">
        <v>32</v>
      </c>
      <c r="B10" s="12" t="s">
        <v>33</v>
      </c>
      <c r="C10" s="12" t="s">
        <v>14</v>
      </c>
      <c r="D10" s="12" t="s">
        <v>34</v>
      </c>
      <c r="E10" s="12" t="s">
        <v>26</v>
      </c>
      <c r="F10" s="13" t="s">
        <v>35</v>
      </c>
      <c r="G10" s="12">
        <v>196.80355</v>
      </c>
      <c r="H10" s="12">
        <v>235.86905467500003</v>
      </c>
      <c r="I10" s="12">
        <v>8491.2859683</v>
      </c>
    </row>
    <row r="11">
      <c r="A11" s="12" t="s">
        <v>36</v>
      </c>
      <c r="B11" s="12" t="s">
        <v>37</v>
      </c>
      <c r="C11" s="12" t="s">
        <v>14</v>
      </c>
      <c r="D11" s="12" t="s">
        <v>38</v>
      </c>
      <c r="E11" s="12" t="s">
        <v>26</v>
      </c>
      <c r="F11" s="13" t="s">
        <v>27</v>
      </c>
      <c r="G11" s="12">
        <v>509.71</v>
      </c>
      <c r="H11" s="12">
        <v>610.887435</v>
      </c>
      <c r="I11" s="12">
        <v>610.887435</v>
      </c>
    </row>
    <row r="12">
      <c r="A12" s="12" t="s">
        <v>39</v>
      </c>
      <c r="B12" s="12" t="s">
        <v>40</v>
      </c>
      <c r="C12" s="12" t="s">
        <v>14</v>
      </c>
      <c r="D12" s="12" t="s">
        <v>41</v>
      </c>
      <c r="E12" s="12" t="s">
        <v>16</v>
      </c>
      <c r="F12" s="13" t="s">
        <v>42</v>
      </c>
      <c r="G12" s="12">
        <v>37.528506</v>
      </c>
      <c r="H12" s="12">
        <v>44.977914441</v>
      </c>
      <c r="I12" s="12">
        <v>2059.08892310898</v>
      </c>
    </row>
    <row r="13">
      <c r="A13" s="12" t="s">
        <v>43</v>
      </c>
      <c r="B13" s="12" t="s">
        <v>44</v>
      </c>
      <c r="C13" s="12" t="s">
        <v>14</v>
      </c>
      <c r="D13" s="12" t="s">
        <v>45</v>
      </c>
      <c r="E13" s="12" t="s">
        <v>26</v>
      </c>
      <c r="F13" s="13" t="s">
        <v>46</v>
      </c>
      <c r="G13" s="12">
        <v>10.166396</v>
      </c>
      <c r="H13" s="12">
        <v>12.184425606000001</v>
      </c>
      <c r="I13" s="12">
        <v>1742.3728616580001</v>
      </c>
    </row>
    <row r="14">
      <c r="A14" s="12" t="s">
        <v>47</v>
      </c>
      <c r="B14" s="12" t="s">
        <v>48</v>
      </c>
      <c r="C14" s="12" t="s">
        <v>24</v>
      </c>
      <c r="D14" s="12" t="s">
        <v>49</v>
      </c>
      <c r="E14" s="12" t="s">
        <v>16</v>
      </c>
      <c r="F14" s="13" t="s">
        <v>50</v>
      </c>
      <c r="G14" s="12">
        <v>7.7614384488</v>
      </c>
      <c r="H14" s="12">
        <v>9.3020839808868</v>
      </c>
      <c r="I14" s="12">
        <v>34854.536593023608</v>
      </c>
    </row>
    <row r="15">
      <c r="A15" s="12" t="s">
        <v>51</v>
      </c>
      <c r="B15" s="12" t="s">
        <v>52</v>
      </c>
      <c r="C15" s="12" t="s">
        <v>24</v>
      </c>
      <c r="D15" s="12" t="s">
        <v>53</v>
      </c>
      <c r="E15" s="12" t="s">
        <v>26</v>
      </c>
      <c r="F15" s="13" t="s">
        <v>54</v>
      </c>
      <c r="G15" s="12">
        <v>33.399845432</v>
      </c>
      <c r="H15" s="12">
        <v>40.029714750252005</v>
      </c>
      <c r="I15" s="12">
        <v>1000.7428687563001</v>
      </c>
    </row>
    <row r="16">
      <c r="A16" s="12" t="s">
        <v>55</v>
      </c>
      <c r="B16" s="12" t="s">
        <v>56</v>
      </c>
      <c r="C16" s="12" t="s">
        <v>14</v>
      </c>
      <c r="D16" s="12" t="s">
        <v>57</v>
      </c>
      <c r="E16" s="12" t="s">
        <v>26</v>
      </c>
      <c r="F16" s="13" t="s">
        <v>58</v>
      </c>
      <c r="G16" s="12">
        <v>25.22152</v>
      </c>
      <c r="H16" s="12">
        <v>30.227991720000006</v>
      </c>
      <c r="I16" s="12">
        <v>2267.099379</v>
      </c>
    </row>
    <row r="17">
      <c r="A17" s="14" t="s">
        <v>59</v>
      </c>
      <c r="B17" s="14" t="s">
        <v>60</v>
      </c>
      <c r="C17" s="14" t="s">
        <v>61</v>
      </c>
      <c r="D17" s="14" t="s">
        <v>62</v>
      </c>
      <c r="E17" s="14" t="s">
        <v>26</v>
      </c>
      <c r="F17" s="15" t="s">
        <v>27</v>
      </c>
      <c r="G17" s="14">
        <v>124.74</v>
      </c>
      <c r="H17" s="14">
        <v>149.50089</v>
      </c>
      <c r="I17" s="14">
        <v>149.50089</v>
      </c>
    </row>
    <row r="18">
      <c r="A18" s="12" t="s">
        <v>63</v>
      </c>
      <c r="B18" s="12" t="s">
        <v>64</v>
      </c>
      <c r="C18" s="12" t="s">
        <v>61</v>
      </c>
      <c r="D18" s="12" t="s">
        <v>65</v>
      </c>
      <c r="E18" s="12" t="s">
        <v>26</v>
      </c>
      <c r="F18" s="13" t="s">
        <v>27</v>
      </c>
      <c r="G18" s="12">
        <v>21110.685932194</v>
      </c>
      <c r="H18" s="12">
        <v>25301.157089734512</v>
      </c>
      <c r="I18" s="12">
        <v>25301.157089734512</v>
      </c>
    </row>
    <row r="19">
      <c r="A19" s="14" t="s">
        <v>66</v>
      </c>
      <c r="B19" s="14" t="s">
        <v>67</v>
      </c>
      <c r="C19" s="14" t="s">
        <v>61</v>
      </c>
      <c r="D19" s="14" t="s">
        <v>68</v>
      </c>
      <c r="E19" s="14" t="s">
        <v>26</v>
      </c>
      <c r="F19" s="15" t="s">
        <v>27</v>
      </c>
      <c r="G19" s="14">
        <v>290.79</v>
      </c>
      <c r="H19" s="14">
        <v>348.51181500000007</v>
      </c>
      <c r="I19" s="14">
        <v>348.51181500000007</v>
      </c>
    </row>
    <row r="20">
      <c r="A20" s="14" t="s">
        <v>69</v>
      </c>
      <c r="B20" s="14" t="s">
        <v>70</v>
      </c>
      <c r="C20" s="14" t="s">
        <v>61</v>
      </c>
      <c r="D20" s="14" t="s">
        <v>71</v>
      </c>
      <c r="E20" s="14" t="s">
        <v>26</v>
      </c>
      <c r="F20" s="15" t="s">
        <v>27</v>
      </c>
      <c r="G20" s="14">
        <v>3911.75</v>
      </c>
      <c r="H20" s="14">
        <v>4688.2323750000005</v>
      </c>
      <c r="I20" s="14">
        <v>4688.2323750000005</v>
      </c>
    </row>
    <row r="21">
      <c r="A21" s="12" t="s">
        <v>72</v>
      </c>
      <c r="B21" s="12" t="s">
        <v>73</v>
      </c>
      <c r="C21" s="12" t="s">
        <v>74</v>
      </c>
      <c r="D21" s="12" t="s">
        <v>75</v>
      </c>
      <c r="E21" s="12" t="s">
        <v>26</v>
      </c>
      <c r="F21" s="13" t="s">
        <v>27</v>
      </c>
      <c r="G21" s="12">
        <v>51</v>
      </c>
      <c r="H21" s="12">
        <v>61.123500000000007</v>
      </c>
      <c r="I21" s="12">
        <v>61.123500000000007</v>
      </c>
    </row>
    <row r="22">
      <c r="A22" s="12" t="s">
        <v>76</v>
      </c>
      <c r="B22" s="12" t="s">
        <v>77</v>
      </c>
      <c r="C22" s="12" t="s">
        <v>14</v>
      </c>
      <c r="D22" s="12" t="s">
        <v>78</v>
      </c>
      <c r="E22" s="12" t="s">
        <v>26</v>
      </c>
      <c r="F22" s="13" t="s">
        <v>79</v>
      </c>
      <c r="G22" s="12">
        <v>12.87152</v>
      </c>
      <c r="H22" s="12">
        <v>15.426516720000002</v>
      </c>
      <c r="I22" s="12">
        <v>77.1325836</v>
      </c>
    </row>
    <row r="23">
      <c r="I23" s="7">
        <v>91642.374133083926</v>
      </c>
    </row>
  </sheetData>
  <mergeCells>
    <mergeCell ref="A1:I2"/>
  </mergeCells>
  <hyperlinks>
    <hyperlink ref="A5" r:id="rId1"/>
    <hyperlink ref="A6" r:id="rId2"/>
    <hyperlink ref="F6" r:id="rId3"/>
    <hyperlink ref="A7" r:id="rId4"/>
    <hyperlink ref="F7" r:id="rId5"/>
    <hyperlink ref="A8" r:id="rId6"/>
    <hyperlink ref="F8" r:id="rId7"/>
    <hyperlink ref="A9" r:id="rId8"/>
    <hyperlink ref="F9" r:id="rId9"/>
    <hyperlink ref="A10" r:id="rId10"/>
    <hyperlink ref="F10" r:id="rId11"/>
    <hyperlink ref="A11" r:id="rId12"/>
    <hyperlink ref="F11" r:id="rId13"/>
    <hyperlink ref="A12" r:id="rId14"/>
    <hyperlink ref="F12" r:id="rId15"/>
    <hyperlink ref="A13" r:id="rId16"/>
    <hyperlink ref="F13" r:id="rId17"/>
    <hyperlink ref="A14" r:id="rId18"/>
    <hyperlink ref="F14" r:id="rId19"/>
    <hyperlink ref="A15" r:id="rId20"/>
    <hyperlink ref="F15" r:id="rId21"/>
    <hyperlink ref="A16" r:id="rId22"/>
    <hyperlink ref="F16" r:id="rId23"/>
    <hyperlink ref="A17" r:id="rId24"/>
    <hyperlink ref="F17" r:id="rId25"/>
    <hyperlink ref="A18" r:id="rId26"/>
    <hyperlink ref="F18" r:id="rId27"/>
    <hyperlink ref="A19" r:id="rId28"/>
    <hyperlink ref="F19" r:id="rId29"/>
    <hyperlink ref="A20" r:id="rId30"/>
    <hyperlink ref="F20" r:id="rId31"/>
    <hyperlink ref="A21" r:id="rId32"/>
    <hyperlink ref="F21" r:id="rId33"/>
    <hyperlink ref="A22" r:id="rId34"/>
    <hyperlink ref="F22" r:id="rId35"/>
  </hyperlinks>
  <headerFooter/>
</worksheet>
</file>

<file path=xl/worksheets/sheet10.xml><?xml version="1.0" encoding="utf-8"?>
<worksheet xmlns:r="http://schemas.openxmlformats.org/officeDocument/2006/relationships" xmlns="http://schemas.openxmlformats.org/spreadsheetml/2006/main">
  <sheetPr>
    <tabColor rgb="FFDFF0D8"/>
  </sheetPr>
  <dimension ref="A1:I8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43</v>
      </c>
      <c r="B2" s="12" t="s">
        <v>44</v>
      </c>
      <c r="C2" s="12" t="s">
        <v>14</v>
      </c>
      <c r="D2" s="12" t="s">
        <v>45</v>
      </c>
      <c r="E2" s="12" t="s">
        <v>26</v>
      </c>
      <c r="F2" s="12" t="s">
        <v>137</v>
      </c>
      <c r="G2" s="12">
        <v>10.166396</v>
      </c>
      <c r="H2" s="12">
        <v>12.184425606000001</v>
      </c>
      <c r="I2" s="12">
        <v>1742.3728616580001</v>
      </c>
    </row>
    <row r="5">
      <c r="A5" s="16" t="s">
        <v>81</v>
      </c>
      <c r="B5" s="16" t="s">
        <v>81</v>
      </c>
      <c r="C5" s="16" t="s">
        <v>81</v>
      </c>
      <c r="D5" s="16" t="s">
        <v>81</v>
      </c>
      <c r="E5" s="16" t="s">
        <v>81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82</v>
      </c>
      <c r="C7" s="18" t="s">
        <v>83</v>
      </c>
      <c r="D7" s="18" t="s">
        <v>84</v>
      </c>
      <c r="E7" s="18" t="s">
        <v>9</v>
      </c>
    </row>
    <row r="8">
      <c r="A8" s="19">
        <v>1</v>
      </c>
      <c r="B8" s="19" t="s">
        <v>85</v>
      </c>
      <c r="C8" s="19">
        <v>14</v>
      </c>
      <c r="D8" s="19" t="s">
        <v>138</v>
      </c>
      <c r="E8" s="19">
        <v>14</v>
      </c>
    </row>
    <row r="9">
      <c r="A9" s="19">
        <v>2</v>
      </c>
      <c r="B9" s="19" t="s">
        <v>85</v>
      </c>
      <c r="C9" s="19">
        <v>49</v>
      </c>
      <c r="D9" s="19" t="s">
        <v>138</v>
      </c>
      <c r="E9" s="19">
        <v>49</v>
      </c>
    </row>
    <row r="10">
      <c r="A10" s="19">
        <v>3</v>
      </c>
      <c r="B10" s="19" t="s">
        <v>85</v>
      </c>
      <c r="C10" s="19">
        <v>49</v>
      </c>
      <c r="D10" s="19" t="s">
        <v>139</v>
      </c>
      <c r="E10" s="19">
        <v>49</v>
      </c>
    </row>
    <row r="11">
      <c r="A11" s="19">
        <v>4</v>
      </c>
      <c r="B11" s="19" t="s">
        <v>85</v>
      </c>
      <c r="C11" s="19">
        <v>14</v>
      </c>
      <c r="D11" s="19" t="s">
        <v>139</v>
      </c>
      <c r="E11" s="19">
        <v>14</v>
      </c>
    </row>
    <row r="12">
      <c r="A12" s="19">
        <v>5</v>
      </c>
      <c r="B12" s="19" t="s">
        <v>85</v>
      </c>
      <c r="C12" s="19">
        <v>17</v>
      </c>
      <c r="D12" s="19" t="s">
        <v>139</v>
      </c>
      <c r="E12" s="19">
        <v>17</v>
      </c>
    </row>
    <row r="13">
      <c r="A13" s="19" t="s">
        <v>87</v>
      </c>
      <c r="B13" s="19" t="s">
        <v>87</v>
      </c>
      <c r="C13" s="19">
        <f>SUBTOTAL(109,Criteria_Summary13.8.8[Elementos])</f>
      </c>
      <c r="D13" s="19" t="s">
        <v>87</v>
      </c>
      <c r="E13" s="19">
        <f>SUBTOTAL(109,Criteria_Summary13.8.8[Total])</f>
      </c>
    </row>
    <row r="14">
      <c r="A14" s="20" t="s">
        <v>88</v>
      </c>
      <c r="B14" s="20">
        <v>0</v>
      </c>
      <c r="C14" s="21"/>
      <c r="D14" s="21"/>
      <c r="E14" s="20">
        <v>143</v>
      </c>
    </row>
    <row r="17">
      <c r="A17" s="20" t="s">
        <v>138</v>
      </c>
      <c r="B17" s="20" t="s">
        <v>138</v>
      </c>
      <c r="C17" s="20" t="s">
        <v>138</v>
      </c>
      <c r="D17" s="20" t="s">
        <v>138</v>
      </c>
      <c r="E17" s="20" t="s">
        <v>138</v>
      </c>
    </row>
    <row r="18">
      <c r="A18" s="22"/>
      <c r="B18" s="22"/>
      <c r="C18" s="22"/>
      <c r="D18" s="22"/>
      <c r="E18" s="22"/>
    </row>
    <row r="19">
      <c r="A19" s="23" t="s">
        <v>82</v>
      </c>
      <c r="B19" s="23" t="s">
        <v>83</v>
      </c>
      <c r="C19" s="23" t="s">
        <v>89</v>
      </c>
      <c r="D19" s="23" t="s">
        <v>89</v>
      </c>
      <c r="E19" s="23" t="s">
        <v>9</v>
      </c>
    </row>
    <row r="20">
      <c r="A20" s="19" t="s">
        <v>85</v>
      </c>
      <c r="B20" s="19">
        <v>14</v>
      </c>
      <c r="C20" s="19" t="s">
        <v>140</v>
      </c>
      <c r="D20" s="19" t="s">
        <v>140</v>
      </c>
      <c r="E20" s="19">
        <v>14</v>
      </c>
    </row>
    <row r="22">
      <c r="A22" s="24" t="s">
        <v>91</v>
      </c>
      <c r="B22" s="24" t="s">
        <v>91</v>
      </c>
      <c r="C22" s="24" t="s">
        <v>91</v>
      </c>
      <c r="D22" s="24" t="s">
        <v>91</v>
      </c>
      <c r="E22" s="24" t="s">
        <v>91</v>
      </c>
    </row>
    <row r="23">
      <c r="A23" s="23" t="s">
        <v>92</v>
      </c>
      <c r="B23" s="23" t="s">
        <v>92</v>
      </c>
      <c r="C23" s="23" t="s">
        <v>92</v>
      </c>
      <c r="D23" s="23" t="s">
        <v>93</v>
      </c>
      <c r="E23" s="23"/>
    </row>
    <row r="24">
      <c r="A24" s="19"/>
      <c r="B24" s="19"/>
      <c r="C24" s="19"/>
      <c r="D24" s="19" t="s">
        <v>94</v>
      </c>
      <c r="E24" s="19" t="s">
        <v>95</v>
      </c>
    </row>
    <row r="26">
      <c r="A26" s="24" t="s">
        <v>96</v>
      </c>
      <c r="B26" s="24" t="s">
        <v>96</v>
      </c>
      <c r="C26" s="24" t="s">
        <v>96</v>
      </c>
      <c r="D26" s="24" t="s">
        <v>96</v>
      </c>
      <c r="E26" s="24" t="s">
        <v>96</v>
      </c>
    </row>
    <row r="27">
      <c r="A27" s="23" t="s">
        <v>97</v>
      </c>
      <c r="B27" s="23"/>
      <c r="C27" s="23"/>
      <c r="D27" s="23" t="s">
        <v>82</v>
      </c>
      <c r="E27" s="23"/>
    </row>
    <row r="28">
      <c r="A28" s="19" t="s">
        <v>141</v>
      </c>
      <c r="B28" s="19" t="s">
        <v>141</v>
      </c>
      <c r="C28" s="19" t="s">
        <v>141</v>
      </c>
      <c r="D28" s="19" t="s">
        <v>142</v>
      </c>
      <c r="E28" s="19" t="s">
        <v>95</v>
      </c>
    </row>
    <row r="30">
      <c r="A30" s="20" t="s">
        <v>138</v>
      </c>
      <c r="B30" s="20" t="s">
        <v>138</v>
      </c>
      <c r="C30" s="20" t="s">
        <v>138</v>
      </c>
      <c r="D30" s="20" t="s">
        <v>138</v>
      </c>
      <c r="E30" s="20" t="s">
        <v>138</v>
      </c>
    </row>
    <row r="31">
      <c r="A31" s="22"/>
      <c r="B31" s="22"/>
      <c r="C31" s="22"/>
      <c r="D31" s="22"/>
      <c r="E31" s="22"/>
    </row>
    <row r="32">
      <c r="A32" s="23" t="s">
        <v>82</v>
      </c>
      <c r="B32" s="23" t="s">
        <v>83</v>
      </c>
      <c r="C32" s="23" t="s">
        <v>89</v>
      </c>
      <c r="D32" s="23" t="s">
        <v>89</v>
      </c>
      <c r="E32" s="23" t="s">
        <v>9</v>
      </c>
    </row>
    <row r="33">
      <c r="A33" s="19" t="s">
        <v>85</v>
      </c>
      <c r="B33" s="19">
        <v>49</v>
      </c>
      <c r="C33" s="19" t="s">
        <v>140</v>
      </c>
      <c r="D33" s="19" t="s">
        <v>140</v>
      </c>
      <c r="E33" s="19">
        <v>49</v>
      </c>
    </row>
    <row r="35">
      <c r="A35" s="24" t="s">
        <v>91</v>
      </c>
      <c r="B35" s="24" t="s">
        <v>91</v>
      </c>
      <c r="C35" s="24" t="s">
        <v>91</v>
      </c>
      <c r="D35" s="24" t="s">
        <v>91</v>
      </c>
      <c r="E35" s="24" t="s">
        <v>91</v>
      </c>
    </row>
    <row r="36">
      <c r="A36" s="23" t="s">
        <v>92</v>
      </c>
      <c r="B36" s="23" t="s">
        <v>92</v>
      </c>
      <c r="C36" s="23" t="s">
        <v>92</v>
      </c>
      <c r="D36" s="23" t="s">
        <v>93</v>
      </c>
      <c r="E36" s="23"/>
    </row>
    <row r="37">
      <c r="A37" s="19"/>
      <c r="B37" s="19"/>
      <c r="C37" s="19"/>
      <c r="D37" s="19" t="s">
        <v>94</v>
      </c>
      <c r="E37" s="19" t="s">
        <v>95</v>
      </c>
    </row>
    <row r="39">
      <c r="A39" s="24" t="s">
        <v>96</v>
      </c>
      <c r="B39" s="24" t="s">
        <v>96</v>
      </c>
      <c r="C39" s="24" t="s">
        <v>96</v>
      </c>
      <c r="D39" s="24" t="s">
        <v>96</v>
      </c>
      <c r="E39" s="24" t="s">
        <v>96</v>
      </c>
    </row>
    <row r="40">
      <c r="A40" s="23" t="s">
        <v>97</v>
      </c>
      <c r="B40" s="23"/>
      <c r="C40" s="23"/>
      <c r="D40" s="23" t="s">
        <v>82</v>
      </c>
      <c r="E40" s="23"/>
    </row>
    <row r="41">
      <c r="A41" s="19" t="s">
        <v>143</v>
      </c>
      <c r="B41" s="19" t="s">
        <v>143</v>
      </c>
      <c r="C41" s="19" t="s">
        <v>143</v>
      </c>
      <c r="D41" s="19" t="s">
        <v>143</v>
      </c>
      <c r="E41" s="19" t="s">
        <v>95</v>
      </c>
    </row>
    <row r="43">
      <c r="A43" s="20" t="s">
        <v>139</v>
      </c>
      <c r="B43" s="20" t="s">
        <v>139</v>
      </c>
      <c r="C43" s="20" t="s">
        <v>139</v>
      </c>
      <c r="D43" s="20" t="s">
        <v>139</v>
      </c>
      <c r="E43" s="20" t="s">
        <v>139</v>
      </c>
    </row>
    <row r="44">
      <c r="A44" s="22"/>
      <c r="B44" s="22"/>
      <c r="C44" s="22"/>
      <c r="D44" s="22"/>
      <c r="E44" s="22"/>
    </row>
    <row r="45">
      <c r="A45" s="23" t="s">
        <v>82</v>
      </c>
      <c r="B45" s="23" t="s">
        <v>83</v>
      </c>
      <c r="C45" s="23" t="s">
        <v>89</v>
      </c>
      <c r="D45" s="23" t="s">
        <v>89</v>
      </c>
      <c r="E45" s="23" t="s">
        <v>9</v>
      </c>
    </row>
    <row r="46">
      <c r="A46" s="19" t="s">
        <v>85</v>
      </c>
      <c r="B46" s="19">
        <v>49</v>
      </c>
      <c r="C46" s="19" t="s">
        <v>7</v>
      </c>
      <c r="D46" s="19" t="s">
        <v>7</v>
      </c>
      <c r="E46" s="19">
        <v>49</v>
      </c>
    </row>
    <row r="48">
      <c r="A48" s="24" t="s">
        <v>91</v>
      </c>
      <c r="B48" s="24" t="s">
        <v>91</v>
      </c>
      <c r="C48" s="24" t="s">
        <v>91</v>
      </c>
      <c r="D48" s="24" t="s">
        <v>91</v>
      </c>
      <c r="E48" s="24" t="s">
        <v>91</v>
      </c>
    </row>
    <row r="49">
      <c r="A49" s="23" t="s">
        <v>92</v>
      </c>
      <c r="B49" s="23" t="s">
        <v>92</v>
      </c>
      <c r="C49" s="23" t="s">
        <v>92</v>
      </c>
      <c r="D49" s="23" t="s">
        <v>93</v>
      </c>
      <c r="E49" s="23"/>
    </row>
    <row r="50">
      <c r="A50" s="19"/>
      <c r="B50" s="19"/>
      <c r="C50" s="19"/>
      <c r="D50" s="19" t="s">
        <v>94</v>
      </c>
      <c r="E50" s="19" t="s">
        <v>95</v>
      </c>
    </row>
    <row r="52">
      <c r="A52" s="24" t="s">
        <v>96</v>
      </c>
      <c r="B52" s="24" t="s">
        <v>96</v>
      </c>
      <c r="C52" s="24" t="s">
        <v>96</v>
      </c>
      <c r="D52" s="24" t="s">
        <v>96</v>
      </c>
      <c r="E52" s="24" t="s">
        <v>96</v>
      </c>
    </row>
    <row r="53">
      <c r="A53" s="23" t="s">
        <v>97</v>
      </c>
      <c r="B53" s="23"/>
      <c r="C53" s="23"/>
      <c r="D53" s="23" t="s">
        <v>82</v>
      </c>
      <c r="E53" s="23"/>
    </row>
    <row r="54">
      <c r="A54" s="19" t="s">
        <v>143</v>
      </c>
      <c r="B54" s="19" t="s">
        <v>143</v>
      </c>
      <c r="C54" s="19" t="s">
        <v>143</v>
      </c>
      <c r="D54" s="19" t="s">
        <v>143</v>
      </c>
      <c r="E54" s="19" t="s">
        <v>95</v>
      </c>
    </row>
    <row r="56">
      <c r="A56" s="20" t="s">
        <v>139</v>
      </c>
      <c r="B56" s="20" t="s">
        <v>139</v>
      </c>
      <c r="C56" s="20" t="s">
        <v>139</v>
      </c>
      <c r="D56" s="20" t="s">
        <v>139</v>
      </c>
      <c r="E56" s="20" t="s">
        <v>139</v>
      </c>
    </row>
    <row r="57">
      <c r="A57" s="22"/>
      <c r="B57" s="22"/>
      <c r="C57" s="22"/>
      <c r="D57" s="22"/>
      <c r="E57" s="22"/>
    </row>
    <row r="58">
      <c r="A58" s="23" t="s">
        <v>82</v>
      </c>
      <c r="B58" s="23" t="s">
        <v>83</v>
      </c>
      <c r="C58" s="23" t="s">
        <v>89</v>
      </c>
      <c r="D58" s="23" t="s">
        <v>89</v>
      </c>
      <c r="E58" s="23" t="s">
        <v>9</v>
      </c>
    </row>
    <row r="59">
      <c r="A59" s="19" t="s">
        <v>85</v>
      </c>
      <c r="B59" s="19">
        <v>14</v>
      </c>
      <c r="C59" s="19" t="s">
        <v>7</v>
      </c>
      <c r="D59" s="19" t="s">
        <v>7</v>
      </c>
      <c r="E59" s="19">
        <v>14</v>
      </c>
    </row>
    <row r="61">
      <c r="A61" s="24" t="s">
        <v>91</v>
      </c>
      <c r="B61" s="24" t="s">
        <v>91</v>
      </c>
      <c r="C61" s="24" t="s">
        <v>91</v>
      </c>
      <c r="D61" s="24" t="s">
        <v>91</v>
      </c>
      <c r="E61" s="24" t="s">
        <v>91</v>
      </c>
    </row>
    <row r="62">
      <c r="A62" s="23" t="s">
        <v>92</v>
      </c>
      <c r="B62" s="23" t="s">
        <v>92</v>
      </c>
      <c r="C62" s="23" t="s">
        <v>92</v>
      </c>
      <c r="D62" s="23" t="s">
        <v>93</v>
      </c>
      <c r="E62" s="23"/>
    </row>
    <row r="63">
      <c r="A63" s="19"/>
      <c r="B63" s="19"/>
      <c r="C63" s="19"/>
      <c r="D63" s="19" t="s">
        <v>94</v>
      </c>
      <c r="E63" s="19" t="s">
        <v>95</v>
      </c>
    </row>
    <row r="65">
      <c r="A65" s="24" t="s">
        <v>96</v>
      </c>
      <c r="B65" s="24" t="s">
        <v>96</v>
      </c>
      <c r="C65" s="24" t="s">
        <v>96</v>
      </c>
      <c r="D65" s="24" t="s">
        <v>96</v>
      </c>
      <c r="E65" s="24" t="s">
        <v>96</v>
      </c>
    </row>
    <row r="66">
      <c r="A66" s="23" t="s">
        <v>97</v>
      </c>
      <c r="B66" s="23"/>
      <c r="C66" s="23"/>
      <c r="D66" s="23" t="s">
        <v>82</v>
      </c>
      <c r="E66" s="23"/>
    </row>
    <row r="67">
      <c r="A67" s="19" t="s">
        <v>141</v>
      </c>
      <c r="B67" s="19" t="s">
        <v>141</v>
      </c>
      <c r="C67" s="19" t="s">
        <v>141</v>
      </c>
      <c r="D67" s="19" t="s">
        <v>142</v>
      </c>
      <c r="E67" s="19" t="s">
        <v>95</v>
      </c>
    </row>
    <row r="69">
      <c r="A69" s="20" t="s">
        <v>139</v>
      </c>
      <c r="B69" s="20" t="s">
        <v>139</v>
      </c>
      <c r="C69" s="20" t="s">
        <v>139</v>
      </c>
      <c r="D69" s="20" t="s">
        <v>139</v>
      </c>
      <c r="E69" s="20" t="s">
        <v>139</v>
      </c>
    </row>
    <row r="70">
      <c r="A70" s="22"/>
      <c r="B70" s="22"/>
      <c r="C70" s="22"/>
      <c r="D70" s="22"/>
      <c r="E70" s="22"/>
    </row>
    <row r="71">
      <c r="A71" s="23" t="s">
        <v>82</v>
      </c>
      <c r="B71" s="23" t="s">
        <v>83</v>
      </c>
      <c r="C71" s="23" t="s">
        <v>89</v>
      </c>
      <c r="D71" s="23" t="s">
        <v>89</v>
      </c>
      <c r="E71" s="23" t="s">
        <v>9</v>
      </c>
    </row>
    <row r="72">
      <c r="A72" s="19" t="s">
        <v>85</v>
      </c>
      <c r="B72" s="19">
        <v>17</v>
      </c>
      <c r="C72" s="19" t="s">
        <v>7</v>
      </c>
      <c r="D72" s="19" t="s">
        <v>7</v>
      </c>
      <c r="E72" s="19">
        <v>17</v>
      </c>
    </row>
    <row r="74">
      <c r="A74" s="24" t="s">
        <v>91</v>
      </c>
      <c r="B74" s="24" t="s">
        <v>91</v>
      </c>
      <c r="C74" s="24" t="s">
        <v>91</v>
      </c>
      <c r="D74" s="24" t="s">
        <v>91</v>
      </c>
      <c r="E74" s="24" t="s">
        <v>91</v>
      </c>
    </row>
    <row r="75">
      <c r="A75" s="23" t="s">
        <v>92</v>
      </c>
      <c r="B75" s="23" t="s">
        <v>92</v>
      </c>
      <c r="C75" s="23" t="s">
        <v>92</v>
      </c>
      <c r="D75" s="23" t="s">
        <v>93</v>
      </c>
      <c r="E75" s="23"/>
    </row>
    <row r="76">
      <c r="A76" s="19"/>
      <c r="B76" s="19"/>
      <c r="C76" s="19"/>
      <c r="D76" s="19" t="s">
        <v>94</v>
      </c>
      <c r="E76" s="19" t="s">
        <v>95</v>
      </c>
    </row>
    <row r="78">
      <c r="A78" s="24" t="s">
        <v>96</v>
      </c>
      <c r="B78" s="24" t="s">
        <v>96</v>
      </c>
      <c r="C78" s="24" t="s">
        <v>96</v>
      </c>
      <c r="D78" s="24" t="s">
        <v>96</v>
      </c>
      <c r="E78" s="24" t="s">
        <v>96</v>
      </c>
    </row>
    <row r="79">
      <c r="A79" s="23" t="s">
        <v>97</v>
      </c>
      <c r="B79" s="23"/>
      <c r="C79" s="23"/>
      <c r="D79" s="23" t="s">
        <v>82</v>
      </c>
      <c r="E79" s="23"/>
    </row>
    <row r="80">
      <c r="A80" s="19" t="s">
        <v>144</v>
      </c>
      <c r="B80" s="19" t="s">
        <v>144</v>
      </c>
      <c r="C80" s="19" t="s">
        <v>144</v>
      </c>
      <c r="D80" s="19" t="s">
        <v>145</v>
      </c>
      <c r="E80" s="19" t="s">
        <v>95</v>
      </c>
    </row>
  </sheetData>
  <mergeCells>
    <mergeCell ref="A5:E5"/>
    <mergeCell ref="A6:E6"/>
    <mergeCell ref="A17:E17"/>
    <mergeCell ref="A18:E18"/>
    <mergeCell ref="C19:D19"/>
    <mergeCell ref="C20:D20"/>
    <mergeCell ref="A22:E22"/>
    <mergeCell ref="A23:C23"/>
    <mergeCell ref="A26:E26"/>
    <mergeCell ref="A27"/>
    <mergeCell ref="A28:C28"/>
    <mergeCell ref="A30:E30"/>
    <mergeCell ref="A31:E31"/>
    <mergeCell ref="C32:D32"/>
    <mergeCell ref="C33:D33"/>
    <mergeCell ref="A35:E35"/>
    <mergeCell ref="A36:C36"/>
    <mergeCell ref="A39:E39"/>
    <mergeCell ref="A40"/>
    <mergeCell ref="A41:C41"/>
    <mergeCell ref="A43:E43"/>
    <mergeCell ref="A44:E44"/>
    <mergeCell ref="C45:D45"/>
    <mergeCell ref="C46:D46"/>
    <mergeCell ref="A48:E48"/>
    <mergeCell ref="A49:C49"/>
    <mergeCell ref="A52:E52"/>
    <mergeCell ref="A53"/>
    <mergeCell ref="A54:C54"/>
    <mergeCell ref="A56:E56"/>
    <mergeCell ref="A57:E57"/>
    <mergeCell ref="C58:D58"/>
    <mergeCell ref="C59:D59"/>
    <mergeCell ref="A61:E61"/>
    <mergeCell ref="A62:C62"/>
    <mergeCell ref="A65:E65"/>
    <mergeCell ref="A66"/>
    <mergeCell ref="A67:C67"/>
    <mergeCell ref="A69:E69"/>
    <mergeCell ref="A70:E70"/>
    <mergeCell ref="C71:D71"/>
    <mergeCell ref="C72:D72"/>
    <mergeCell ref="A74:E74"/>
    <mergeCell ref="A75:C75"/>
    <mergeCell ref="A78:E78"/>
    <mergeCell ref="A79"/>
    <mergeCell ref="A80:C80"/>
  </mergeCells>
  <hyperlinks>
    <hyperlink ref="A2" r:id="rId2"/>
    <hyperlink ref="F2" r:id="rId3"/>
    <hyperlink ref="E14" r:id="rId4"/>
  </hyperlinks>
  <headerFooter/>
  <tableParts>
    <tablePart r:id="rId1"/>
  </tableParts>
</worksheet>
</file>

<file path=xl/worksheets/sheet11.xml><?xml version="1.0" encoding="utf-8"?>
<worksheet xmlns:r="http://schemas.openxmlformats.org/officeDocument/2006/relationships" xmlns="http://schemas.openxmlformats.org/spreadsheetml/2006/main">
  <sheetPr>
    <tabColor rgb="FFDFF0D8"/>
  </sheetPr>
  <dimension ref="A1:I22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47</v>
      </c>
      <c r="B2" s="12" t="s">
        <v>48</v>
      </c>
      <c r="C2" s="12" t="s">
        <v>24</v>
      </c>
      <c r="D2" s="12" t="s">
        <v>49</v>
      </c>
      <c r="E2" s="12" t="s">
        <v>16</v>
      </c>
      <c r="F2" s="12" t="s">
        <v>50</v>
      </c>
      <c r="G2" s="12">
        <v>7.7614384488</v>
      </c>
      <c r="H2" s="12">
        <v>9.3020839808868</v>
      </c>
      <c r="I2" s="12">
        <v>34854.536593023608</v>
      </c>
    </row>
    <row r="5">
      <c r="A5" s="16" t="s">
        <v>81</v>
      </c>
      <c r="B5" s="16" t="s">
        <v>81</v>
      </c>
      <c r="C5" s="16" t="s">
        <v>81</v>
      </c>
      <c r="D5" s="16" t="s">
        <v>81</v>
      </c>
      <c r="E5" s="16" t="s">
        <v>81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82</v>
      </c>
      <c r="C7" s="18" t="s">
        <v>83</v>
      </c>
      <c r="D7" s="18" t="s">
        <v>84</v>
      </c>
      <c r="E7" s="18" t="s">
        <v>9</v>
      </c>
    </row>
    <row r="8">
      <c r="A8" s="19">
        <v>1</v>
      </c>
      <c r="B8" s="19" t="s">
        <v>118</v>
      </c>
      <c r="C8" s="19">
        <v>50</v>
      </c>
      <c r="D8" s="19" t="s">
        <v>146</v>
      </c>
      <c r="E8" s="19">
        <v>3106.764771297273</v>
      </c>
    </row>
    <row r="9">
      <c r="A9" s="19">
        <v>2</v>
      </c>
      <c r="B9" s="19" t="s">
        <v>118</v>
      </c>
      <c r="C9" s="19">
        <v>201</v>
      </c>
      <c r="D9" s="19" t="s">
        <v>119</v>
      </c>
      <c r="E9" s="19">
        <v>640.193276109985</v>
      </c>
    </row>
    <row r="10">
      <c r="A10" s="19" t="s">
        <v>87</v>
      </c>
      <c r="B10" s="19" t="s">
        <v>87</v>
      </c>
      <c r="C10" s="19">
        <f>SUBTOTAL(109,Criteria_Summary13.8.9[Elementos])</f>
      </c>
      <c r="D10" s="19" t="s">
        <v>87</v>
      </c>
      <c r="E10" s="19">
        <f>SUBTOTAL(109,Criteria_Summary13.8.9[Total])</f>
      </c>
    </row>
    <row r="11">
      <c r="A11" s="20" t="s">
        <v>88</v>
      </c>
      <c r="B11" s="20">
        <v>0</v>
      </c>
      <c r="C11" s="21"/>
      <c r="D11" s="21"/>
      <c r="E11" s="20">
        <v>3746.96</v>
      </c>
    </row>
    <row r="14">
      <c r="A14" s="20" t="s">
        <v>146</v>
      </c>
      <c r="B14" s="20" t="s">
        <v>146</v>
      </c>
      <c r="C14" s="20" t="s">
        <v>146</v>
      </c>
      <c r="D14" s="20" t="s">
        <v>146</v>
      </c>
      <c r="E14" s="20" t="s">
        <v>146</v>
      </c>
    </row>
    <row r="15">
      <c r="A15" s="22"/>
      <c r="B15" s="22"/>
      <c r="C15" s="22"/>
      <c r="D15" s="22"/>
      <c r="E15" s="22"/>
    </row>
    <row r="16">
      <c r="A16" s="23" t="s">
        <v>82</v>
      </c>
      <c r="B16" s="23" t="s">
        <v>83</v>
      </c>
      <c r="C16" s="23" t="s">
        <v>89</v>
      </c>
      <c r="D16" s="23" t="s">
        <v>89</v>
      </c>
      <c r="E16" s="23" t="s">
        <v>9</v>
      </c>
    </row>
    <row r="17">
      <c r="A17" s="19" t="s">
        <v>118</v>
      </c>
      <c r="B17" s="19">
        <v>50</v>
      </c>
      <c r="C17" s="19" t="s">
        <v>147</v>
      </c>
      <c r="D17" s="19" t="s">
        <v>147</v>
      </c>
      <c r="E17" s="19">
        <v>3106.764771297273</v>
      </c>
    </row>
    <row r="19">
      <c r="A19" s="20" t="s">
        <v>119</v>
      </c>
      <c r="B19" s="20" t="s">
        <v>119</v>
      </c>
      <c r="C19" s="20" t="s">
        <v>119</v>
      </c>
      <c r="D19" s="20" t="s">
        <v>119</v>
      </c>
      <c r="E19" s="20" t="s">
        <v>119</v>
      </c>
    </row>
    <row r="20">
      <c r="A20" s="22"/>
      <c r="B20" s="22"/>
      <c r="C20" s="22"/>
      <c r="D20" s="22"/>
      <c r="E20" s="22"/>
    </row>
    <row r="21">
      <c r="A21" s="23" t="s">
        <v>82</v>
      </c>
      <c r="B21" s="23" t="s">
        <v>83</v>
      </c>
      <c r="C21" s="23" t="s">
        <v>89</v>
      </c>
      <c r="D21" s="23" t="s">
        <v>89</v>
      </c>
      <c r="E21" s="23" t="s">
        <v>9</v>
      </c>
    </row>
    <row r="22">
      <c r="A22" s="19" t="s">
        <v>118</v>
      </c>
      <c r="B22" s="19">
        <v>201</v>
      </c>
      <c r="C22" s="19" t="s">
        <v>148</v>
      </c>
      <c r="D22" s="19" t="s">
        <v>148</v>
      </c>
      <c r="E22" s="19">
        <v>640.193276109985</v>
      </c>
    </row>
  </sheetData>
  <mergeCells>
    <mergeCell ref="A5:E5"/>
    <mergeCell ref="A6:E6"/>
    <mergeCell ref="A14:E14"/>
    <mergeCell ref="A15:E15"/>
    <mergeCell ref="C16:D16"/>
    <mergeCell ref="C17:D17"/>
    <mergeCell ref="A19:E19"/>
    <mergeCell ref="A20:E20"/>
    <mergeCell ref="C21:D21"/>
    <mergeCell ref="C22:D22"/>
  </mergeCells>
  <hyperlinks>
    <hyperlink ref="A2" r:id="rId2"/>
    <hyperlink ref="F2" r:id="rId3"/>
    <hyperlink ref="E11" r:id="rId4"/>
  </hyperlinks>
  <headerFooter/>
  <tableParts>
    <tablePart r:id="rId1"/>
  </tableParts>
</worksheet>
</file>

<file path=xl/worksheets/sheet12.xml><?xml version="1.0" encoding="utf-8"?>
<worksheet xmlns:r="http://schemas.openxmlformats.org/officeDocument/2006/relationships" xmlns="http://schemas.openxmlformats.org/spreadsheetml/2006/main">
  <sheetPr>
    <tabColor rgb="FFDFF0D8"/>
  </sheetPr>
  <dimension ref="A1:I52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51</v>
      </c>
      <c r="B2" s="12" t="s">
        <v>52</v>
      </c>
      <c r="C2" s="12" t="s">
        <v>24</v>
      </c>
      <c r="D2" s="12" t="s">
        <v>53</v>
      </c>
      <c r="E2" s="12" t="s">
        <v>26</v>
      </c>
      <c r="F2" s="12" t="s">
        <v>149</v>
      </c>
      <c r="G2" s="12">
        <v>33.399845432</v>
      </c>
      <c r="H2" s="12">
        <v>40.029714750252005</v>
      </c>
      <c r="I2" s="12">
        <v>1000.7428687563001</v>
      </c>
    </row>
    <row r="5">
      <c r="A5" s="16" t="s">
        <v>81</v>
      </c>
      <c r="B5" s="16" t="s">
        <v>81</v>
      </c>
      <c r="C5" s="16" t="s">
        <v>81</v>
      </c>
      <c r="D5" s="16" t="s">
        <v>81</v>
      </c>
      <c r="E5" s="16" t="s">
        <v>81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82</v>
      </c>
      <c r="C7" s="18" t="s">
        <v>83</v>
      </c>
      <c r="D7" s="18" t="s">
        <v>84</v>
      </c>
      <c r="E7" s="18" t="s">
        <v>9</v>
      </c>
    </row>
    <row r="8">
      <c r="A8" s="19">
        <v>1</v>
      </c>
      <c r="B8" s="19" t="s">
        <v>85</v>
      </c>
      <c r="C8" s="19">
        <v>22</v>
      </c>
      <c r="D8" s="19" t="s">
        <v>150</v>
      </c>
      <c r="E8" s="19">
        <v>22</v>
      </c>
    </row>
    <row r="9">
      <c r="A9" s="19">
        <v>2</v>
      </c>
      <c r="B9" s="19" t="s">
        <v>85</v>
      </c>
      <c r="C9" s="19">
        <v>2</v>
      </c>
      <c r="D9" s="19" t="s">
        <v>150</v>
      </c>
      <c r="E9" s="19">
        <v>2</v>
      </c>
    </row>
    <row r="10">
      <c r="A10" s="19">
        <v>3</v>
      </c>
      <c r="B10" s="19" t="s">
        <v>85</v>
      </c>
      <c r="C10" s="19">
        <v>1</v>
      </c>
      <c r="D10" s="19" t="s">
        <v>150</v>
      </c>
      <c r="E10" s="19">
        <v>1</v>
      </c>
    </row>
    <row r="11">
      <c r="A11" s="19" t="s">
        <v>87</v>
      </c>
      <c r="B11" s="19" t="s">
        <v>87</v>
      </c>
      <c r="C11" s="19">
        <f>SUBTOTAL(109,Criteria_Summary13.8.10[Elementos])</f>
      </c>
      <c r="D11" s="19" t="s">
        <v>87</v>
      </c>
      <c r="E11" s="19">
        <f>SUBTOTAL(109,Criteria_Summary13.8.10[Total])</f>
      </c>
    </row>
    <row r="12">
      <c r="A12" s="20" t="s">
        <v>88</v>
      </c>
      <c r="B12" s="20">
        <v>0</v>
      </c>
      <c r="C12" s="21"/>
      <c r="D12" s="21"/>
      <c r="E12" s="20">
        <v>25</v>
      </c>
    </row>
    <row r="15">
      <c r="A15" s="20" t="s">
        <v>150</v>
      </c>
      <c r="B15" s="20" t="s">
        <v>150</v>
      </c>
      <c r="C15" s="20" t="s">
        <v>150</v>
      </c>
      <c r="D15" s="20" t="s">
        <v>150</v>
      </c>
      <c r="E15" s="20" t="s">
        <v>150</v>
      </c>
    </row>
    <row r="16">
      <c r="A16" s="22"/>
      <c r="B16" s="22"/>
      <c r="C16" s="22"/>
      <c r="D16" s="22"/>
      <c r="E16" s="22"/>
    </row>
    <row r="17">
      <c r="A17" s="23" t="s">
        <v>82</v>
      </c>
      <c r="B17" s="23" t="s">
        <v>83</v>
      </c>
      <c r="C17" s="23" t="s">
        <v>89</v>
      </c>
      <c r="D17" s="23" t="s">
        <v>89</v>
      </c>
      <c r="E17" s="23" t="s">
        <v>9</v>
      </c>
    </row>
    <row r="18">
      <c r="A18" s="19" t="s">
        <v>85</v>
      </c>
      <c r="B18" s="19">
        <v>22</v>
      </c>
      <c r="C18" s="19" t="s">
        <v>151</v>
      </c>
      <c r="D18" s="19" t="s">
        <v>151</v>
      </c>
      <c r="E18" s="19">
        <v>22</v>
      </c>
    </row>
    <row r="20">
      <c r="A20" s="24" t="s">
        <v>91</v>
      </c>
      <c r="B20" s="24" t="s">
        <v>91</v>
      </c>
      <c r="C20" s="24" t="s">
        <v>91</v>
      </c>
      <c r="D20" s="24" t="s">
        <v>91</v>
      </c>
      <c r="E20" s="24" t="s">
        <v>91</v>
      </c>
    </row>
    <row r="21">
      <c r="A21" s="23" t="s">
        <v>92</v>
      </c>
      <c r="B21" s="23" t="s">
        <v>92</v>
      </c>
      <c r="C21" s="23" t="s">
        <v>92</v>
      </c>
      <c r="D21" s="23" t="s">
        <v>93</v>
      </c>
      <c r="E21" s="23"/>
    </row>
    <row r="22">
      <c r="A22" s="19"/>
      <c r="B22" s="19"/>
      <c r="C22" s="19"/>
      <c r="D22" s="19" t="s">
        <v>94</v>
      </c>
      <c r="E22" s="19" t="s">
        <v>95</v>
      </c>
    </row>
    <row r="24">
      <c r="A24" s="24" t="s">
        <v>96</v>
      </c>
      <c r="B24" s="24" t="s">
        <v>96</v>
      </c>
      <c r="C24" s="24" t="s">
        <v>96</v>
      </c>
      <c r="D24" s="24" t="s">
        <v>96</v>
      </c>
      <c r="E24" s="24" t="s">
        <v>96</v>
      </c>
    </row>
    <row r="25">
      <c r="A25" s="23" t="s">
        <v>97</v>
      </c>
      <c r="B25" s="23"/>
      <c r="C25" s="23"/>
      <c r="D25" s="23" t="s">
        <v>82</v>
      </c>
      <c r="E25" s="23"/>
    </row>
    <row r="26">
      <c r="A26" s="19" t="s">
        <v>152</v>
      </c>
      <c r="B26" s="19" t="s">
        <v>152</v>
      </c>
      <c r="C26" s="19" t="s">
        <v>152</v>
      </c>
      <c r="D26" s="19" t="s">
        <v>152</v>
      </c>
      <c r="E26" s="19" t="s">
        <v>95</v>
      </c>
    </row>
    <row r="28">
      <c r="A28" s="20" t="s">
        <v>150</v>
      </c>
      <c r="B28" s="20" t="s">
        <v>150</v>
      </c>
      <c r="C28" s="20" t="s">
        <v>150</v>
      </c>
      <c r="D28" s="20" t="s">
        <v>150</v>
      </c>
      <c r="E28" s="20" t="s">
        <v>150</v>
      </c>
    </row>
    <row r="29">
      <c r="A29" s="22"/>
      <c r="B29" s="22"/>
      <c r="C29" s="22"/>
      <c r="D29" s="22"/>
      <c r="E29" s="22"/>
    </row>
    <row r="30">
      <c r="A30" s="23" t="s">
        <v>82</v>
      </c>
      <c r="B30" s="23" t="s">
        <v>83</v>
      </c>
      <c r="C30" s="23" t="s">
        <v>89</v>
      </c>
      <c r="D30" s="23" t="s">
        <v>89</v>
      </c>
      <c r="E30" s="23" t="s">
        <v>9</v>
      </c>
    </row>
    <row r="31">
      <c r="A31" s="19" t="s">
        <v>85</v>
      </c>
      <c r="B31" s="19">
        <v>2</v>
      </c>
      <c r="C31" s="19" t="s">
        <v>151</v>
      </c>
      <c r="D31" s="19" t="s">
        <v>151</v>
      </c>
      <c r="E31" s="19">
        <v>2</v>
      </c>
    </row>
    <row r="33">
      <c r="A33" s="24" t="s">
        <v>91</v>
      </c>
      <c r="B33" s="24" t="s">
        <v>91</v>
      </c>
      <c r="C33" s="24" t="s">
        <v>91</v>
      </c>
      <c r="D33" s="24" t="s">
        <v>91</v>
      </c>
      <c r="E33" s="24" t="s">
        <v>91</v>
      </c>
    </row>
    <row r="34">
      <c r="A34" s="23" t="s">
        <v>92</v>
      </c>
      <c r="B34" s="23" t="s">
        <v>92</v>
      </c>
      <c r="C34" s="23" t="s">
        <v>92</v>
      </c>
      <c r="D34" s="23" t="s">
        <v>93</v>
      </c>
      <c r="E34" s="23"/>
    </row>
    <row r="35">
      <c r="A35" s="19"/>
      <c r="B35" s="19"/>
      <c r="C35" s="19"/>
      <c r="D35" s="19" t="s">
        <v>94</v>
      </c>
      <c r="E35" s="19" t="s">
        <v>95</v>
      </c>
    </row>
    <row r="37">
      <c r="A37" s="24" t="s">
        <v>96</v>
      </c>
      <c r="B37" s="24" t="s">
        <v>96</v>
      </c>
      <c r="C37" s="24" t="s">
        <v>96</v>
      </c>
      <c r="D37" s="24" t="s">
        <v>96</v>
      </c>
      <c r="E37" s="24" t="s">
        <v>96</v>
      </c>
    </row>
    <row r="38">
      <c r="A38" s="23" t="s">
        <v>97</v>
      </c>
      <c r="B38" s="23"/>
      <c r="C38" s="23"/>
      <c r="D38" s="23" t="s">
        <v>82</v>
      </c>
      <c r="E38" s="23"/>
    </row>
    <row r="39">
      <c r="A39" s="19" t="s">
        <v>153</v>
      </c>
      <c r="B39" s="19" t="s">
        <v>153</v>
      </c>
      <c r="C39" s="19" t="s">
        <v>153</v>
      </c>
      <c r="D39" s="19" t="s">
        <v>154</v>
      </c>
      <c r="E39" s="19" t="s">
        <v>95</v>
      </c>
    </row>
    <row r="41">
      <c r="A41" s="20" t="s">
        <v>150</v>
      </c>
      <c r="B41" s="20" t="s">
        <v>150</v>
      </c>
      <c r="C41" s="20" t="s">
        <v>150</v>
      </c>
      <c r="D41" s="20" t="s">
        <v>150</v>
      </c>
      <c r="E41" s="20" t="s">
        <v>150</v>
      </c>
    </row>
    <row r="42">
      <c r="A42" s="22"/>
      <c r="B42" s="22"/>
      <c r="C42" s="22"/>
      <c r="D42" s="22"/>
      <c r="E42" s="22"/>
    </row>
    <row r="43">
      <c r="A43" s="23" t="s">
        <v>82</v>
      </c>
      <c r="B43" s="23" t="s">
        <v>83</v>
      </c>
      <c r="C43" s="23" t="s">
        <v>89</v>
      </c>
      <c r="D43" s="23" t="s">
        <v>89</v>
      </c>
      <c r="E43" s="23" t="s">
        <v>9</v>
      </c>
    </row>
    <row r="44">
      <c r="A44" s="19" t="s">
        <v>85</v>
      </c>
      <c r="B44" s="19">
        <v>1</v>
      </c>
      <c r="C44" s="19" t="s">
        <v>151</v>
      </c>
      <c r="D44" s="19" t="s">
        <v>151</v>
      </c>
      <c r="E44" s="19">
        <v>1</v>
      </c>
    </row>
    <row r="46">
      <c r="A46" s="24" t="s">
        <v>91</v>
      </c>
      <c r="B46" s="24" t="s">
        <v>91</v>
      </c>
      <c r="C46" s="24" t="s">
        <v>91</v>
      </c>
      <c r="D46" s="24" t="s">
        <v>91</v>
      </c>
      <c r="E46" s="24" t="s">
        <v>91</v>
      </c>
    </row>
    <row r="47">
      <c r="A47" s="23" t="s">
        <v>92</v>
      </c>
      <c r="B47" s="23" t="s">
        <v>92</v>
      </c>
      <c r="C47" s="23" t="s">
        <v>92</v>
      </c>
      <c r="D47" s="23" t="s">
        <v>93</v>
      </c>
      <c r="E47" s="23"/>
    </row>
    <row r="48">
      <c r="A48" s="19"/>
      <c r="B48" s="19"/>
      <c r="C48" s="19"/>
      <c r="D48" s="19" t="s">
        <v>94</v>
      </c>
      <c r="E48" s="19" t="s">
        <v>95</v>
      </c>
    </row>
    <row r="50">
      <c r="A50" s="24" t="s">
        <v>96</v>
      </c>
      <c r="B50" s="24" t="s">
        <v>96</v>
      </c>
      <c r="C50" s="24" t="s">
        <v>96</v>
      </c>
      <c r="D50" s="24" t="s">
        <v>96</v>
      </c>
      <c r="E50" s="24" t="s">
        <v>96</v>
      </c>
    </row>
    <row r="51">
      <c r="A51" s="23" t="s">
        <v>97</v>
      </c>
      <c r="B51" s="23"/>
      <c r="C51" s="23"/>
      <c r="D51" s="23" t="s">
        <v>82</v>
      </c>
      <c r="E51" s="23"/>
    </row>
    <row r="52">
      <c r="A52" s="19" t="s">
        <v>155</v>
      </c>
      <c r="B52" s="19" t="s">
        <v>155</v>
      </c>
      <c r="C52" s="19" t="s">
        <v>155</v>
      </c>
      <c r="D52" s="19" t="s">
        <v>155</v>
      </c>
      <c r="E52" s="19" t="s">
        <v>95</v>
      </c>
    </row>
  </sheetData>
  <mergeCells>
    <mergeCell ref="A5:E5"/>
    <mergeCell ref="A6:E6"/>
    <mergeCell ref="A15:E15"/>
    <mergeCell ref="A16:E16"/>
    <mergeCell ref="C17:D17"/>
    <mergeCell ref="C18:D18"/>
    <mergeCell ref="A20:E20"/>
    <mergeCell ref="A21:C21"/>
    <mergeCell ref="A24:E24"/>
    <mergeCell ref="A25"/>
    <mergeCell ref="A26:C26"/>
    <mergeCell ref="A28:E28"/>
    <mergeCell ref="A29:E29"/>
    <mergeCell ref="C30:D30"/>
    <mergeCell ref="C31:D31"/>
    <mergeCell ref="A33:E33"/>
    <mergeCell ref="A34:C34"/>
    <mergeCell ref="A37:E37"/>
    <mergeCell ref="A38"/>
    <mergeCell ref="A39:C39"/>
    <mergeCell ref="A41:E41"/>
    <mergeCell ref="A42:E42"/>
    <mergeCell ref="C43:D43"/>
    <mergeCell ref="C44:D44"/>
    <mergeCell ref="A46:E46"/>
    <mergeCell ref="A47:C47"/>
    <mergeCell ref="A50:E50"/>
    <mergeCell ref="A51"/>
    <mergeCell ref="A52:C52"/>
  </mergeCells>
  <hyperlinks>
    <hyperlink ref="A2" r:id="rId2"/>
    <hyperlink ref="F2" r:id="rId3"/>
    <hyperlink ref="E12" r:id="rId4"/>
  </hyperlinks>
  <headerFooter/>
  <tableParts>
    <tablePart r:id="rId1"/>
  </tableParts>
</worksheet>
</file>

<file path=xl/worksheets/sheet13.xml><?xml version="1.0" encoding="utf-8"?>
<worksheet xmlns:r="http://schemas.openxmlformats.org/officeDocument/2006/relationships" xmlns="http://schemas.openxmlformats.org/spreadsheetml/2006/main">
  <sheetPr>
    <tabColor rgb="FFDFF0D8"/>
  </sheetPr>
  <dimension ref="A1:I52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55</v>
      </c>
      <c r="B2" s="12" t="s">
        <v>56</v>
      </c>
      <c r="C2" s="12" t="s">
        <v>14</v>
      </c>
      <c r="D2" s="12" t="s">
        <v>57</v>
      </c>
      <c r="E2" s="12" t="s">
        <v>26</v>
      </c>
      <c r="F2" s="12" t="s">
        <v>156</v>
      </c>
      <c r="G2" s="12">
        <v>25.22152</v>
      </c>
      <c r="H2" s="12">
        <v>30.227991720000006</v>
      </c>
      <c r="I2" s="12">
        <v>2267.099379</v>
      </c>
    </row>
    <row r="5">
      <c r="A5" s="16" t="s">
        <v>81</v>
      </c>
      <c r="B5" s="16" t="s">
        <v>81</v>
      </c>
      <c r="C5" s="16" t="s">
        <v>81</v>
      </c>
      <c r="D5" s="16" t="s">
        <v>81</v>
      </c>
      <c r="E5" s="16" t="s">
        <v>81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82</v>
      </c>
      <c r="C7" s="18" t="s">
        <v>83</v>
      </c>
      <c r="D7" s="18" t="s">
        <v>84</v>
      </c>
      <c r="E7" s="18" t="s">
        <v>9</v>
      </c>
    </row>
    <row r="8">
      <c r="A8" s="19">
        <v>1</v>
      </c>
      <c r="B8" s="19" t="s">
        <v>85</v>
      </c>
      <c r="C8" s="19">
        <v>17</v>
      </c>
      <c r="D8" s="19" t="s">
        <v>125</v>
      </c>
      <c r="E8" s="19">
        <v>17</v>
      </c>
    </row>
    <row r="9">
      <c r="A9" s="19">
        <v>2</v>
      </c>
      <c r="B9" s="19" t="s">
        <v>85</v>
      </c>
      <c r="C9" s="19">
        <v>24</v>
      </c>
      <c r="D9" s="19" t="s">
        <v>125</v>
      </c>
      <c r="E9" s="19">
        <v>24</v>
      </c>
    </row>
    <row r="10">
      <c r="A10" s="19">
        <v>3</v>
      </c>
      <c r="B10" s="19" t="s">
        <v>85</v>
      </c>
      <c r="C10" s="19">
        <v>34</v>
      </c>
      <c r="D10" s="19" t="s">
        <v>125</v>
      </c>
      <c r="E10" s="19">
        <v>34</v>
      </c>
    </row>
    <row r="11">
      <c r="A11" s="19" t="s">
        <v>87</v>
      </c>
      <c r="B11" s="19" t="s">
        <v>87</v>
      </c>
      <c r="C11" s="19">
        <f>SUBTOTAL(109,Criteria_Summary13.8.11[Elementos])</f>
      </c>
      <c r="D11" s="19" t="s">
        <v>87</v>
      </c>
      <c r="E11" s="19">
        <f>SUBTOTAL(109,Criteria_Summary13.8.11[Total])</f>
      </c>
    </row>
    <row r="12">
      <c r="A12" s="20" t="s">
        <v>88</v>
      </c>
      <c r="B12" s="20">
        <v>0</v>
      </c>
      <c r="C12" s="21"/>
      <c r="D12" s="21"/>
      <c r="E12" s="20">
        <v>75</v>
      </c>
    </row>
    <row r="15">
      <c r="A15" s="20" t="s">
        <v>125</v>
      </c>
      <c r="B15" s="20" t="s">
        <v>125</v>
      </c>
      <c r="C15" s="20" t="s">
        <v>125</v>
      </c>
      <c r="D15" s="20" t="s">
        <v>125</v>
      </c>
      <c r="E15" s="20" t="s">
        <v>125</v>
      </c>
    </row>
    <row r="16">
      <c r="A16" s="22"/>
      <c r="B16" s="22"/>
      <c r="C16" s="22"/>
      <c r="D16" s="22"/>
      <c r="E16" s="22"/>
    </row>
    <row r="17">
      <c r="A17" s="23" t="s">
        <v>82</v>
      </c>
      <c r="B17" s="23" t="s">
        <v>83</v>
      </c>
      <c r="C17" s="23" t="s">
        <v>89</v>
      </c>
      <c r="D17" s="23" t="s">
        <v>89</v>
      </c>
      <c r="E17" s="23" t="s">
        <v>9</v>
      </c>
    </row>
    <row r="18">
      <c r="A18" s="19" t="s">
        <v>85</v>
      </c>
      <c r="B18" s="19">
        <v>17</v>
      </c>
      <c r="C18" s="19" t="s">
        <v>129</v>
      </c>
      <c r="D18" s="19" t="s">
        <v>129</v>
      </c>
      <c r="E18" s="19">
        <v>17</v>
      </c>
    </row>
    <row r="20">
      <c r="A20" s="24" t="s">
        <v>91</v>
      </c>
      <c r="B20" s="24" t="s">
        <v>91</v>
      </c>
      <c r="C20" s="24" t="s">
        <v>91</v>
      </c>
      <c r="D20" s="24" t="s">
        <v>91</v>
      </c>
      <c r="E20" s="24" t="s">
        <v>91</v>
      </c>
    </row>
    <row r="21">
      <c r="A21" s="23" t="s">
        <v>92</v>
      </c>
      <c r="B21" s="23" t="s">
        <v>92</v>
      </c>
      <c r="C21" s="23" t="s">
        <v>92</v>
      </c>
      <c r="D21" s="23" t="s">
        <v>93</v>
      </c>
      <c r="E21" s="23"/>
    </row>
    <row r="22">
      <c r="A22" s="19"/>
      <c r="B22" s="19"/>
      <c r="C22" s="19"/>
      <c r="D22" s="19" t="s">
        <v>94</v>
      </c>
      <c r="E22" s="19" t="s">
        <v>95</v>
      </c>
    </row>
    <row r="24">
      <c r="A24" s="24" t="s">
        <v>96</v>
      </c>
      <c r="B24" s="24" t="s">
        <v>96</v>
      </c>
      <c r="C24" s="24" t="s">
        <v>96</v>
      </c>
      <c r="D24" s="24" t="s">
        <v>96</v>
      </c>
      <c r="E24" s="24" t="s">
        <v>96</v>
      </c>
    </row>
    <row r="25">
      <c r="A25" s="23" t="s">
        <v>97</v>
      </c>
      <c r="B25" s="23"/>
      <c r="C25" s="23"/>
      <c r="D25" s="23" t="s">
        <v>82</v>
      </c>
      <c r="E25" s="23"/>
    </row>
    <row r="26">
      <c r="A26" s="19" t="s">
        <v>157</v>
      </c>
      <c r="B26" s="19" t="s">
        <v>157</v>
      </c>
      <c r="C26" s="19" t="s">
        <v>157</v>
      </c>
      <c r="D26" s="19" t="s">
        <v>157</v>
      </c>
      <c r="E26" s="19" t="s">
        <v>95</v>
      </c>
    </row>
    <row r="28">
      <c r="A28" s="20" t="s">
        <v>125</v>
      </c>
      <c r="B28" s="20" t="s">
        <v>125</v>
      </c>
      <c r="C28" s="20" t="s">
        <v>125</v>
      </c>
      <c r="D28" s="20" t="s">
        <v>125</v>
      </c>
      <c r="E28" s="20" t="s">
        <v>125</v>
      </c>
    </row>
    <row r="29">
      <c r="A29" s="22"/>
      <c r="B29" s="22"/>
      <c r="C29" s="22"/>
      <c r="D29" s="22"/>
      <c r="E29" s="22"/>
    </row>
    <row r="30">
      <c r="A30" s="23" t="s">
        <v>82</v>
      </c>
      <c r="B30" s="23" t="s">
        <v>83</v>
      </c>
      <c r="C30" s="23" t="s">
        <v>89</v>
      </c>
      <c r="D30" s="23" t="s">
        <v>89</v>
      </c>
      <c r="E30" s="23" t="s">
        <v>9</v>
      </c>
    </row>
    <row r="31">
      <c r="A31" s="19" t="s">
        <v>85</v>
      </c>
      <c r="B31" s="19">
        <v>24</v>
      </c>
      <c r="C31" s="19" t="s">
        <v>129</v>
      </c>
      <c r="D31" s="19" t="s">
        <v>129</v>
      </c>
      <c r="E31" s="19">
        <v>24</v>
      </c>
    </row>
    <row r="33">
      <c r="A33" s="24" t="s">
        <v>91</v>
      </c>
      <c r="B33" s="24" t="s">
        <v>91</v>
      </c>
      <c r="C33" s="24" t="s">
        <v>91</v>
      </c>
      <c r="D33" s="24" t="s">
        <v>91</v>
      </c>
      <c r="E33" s="24" t="s">
        <v>91</v>
      </c>
    </row>
    <row r="34">
      <c r="A34" s="23" t="s">
        <v>92</v>
      </c>
      <c r="B34" s="23" t="s">
        <v>92</v>
      </c>
      <c r="C34" s="23" t="s">
        <v>92</v>
      </c>
      <c r="D34" s="23" t="s">
        <v>93</v>
      </c>
      <c r="E34" s="23"/>
    </row>
    <row r="35">
      <c r="A35" s="19"/>
      <c r="B35" s="19"/>
      <c r="C35" s="19"/>
      <c r="D35" s="19" t="s">
        <v>94</v>
      </c>
      <c r="E35" s="19" t="s">
        <v>95</v>
      </c>
    </row>
    <row r="37">
      <c r="A37" s="24" t="s">
        <v>96</v>
      </c>
      <c r="B37" s="24" t="s">
        <v>96</v>
      </c>
      <c r="C37" s="24" t="s">
        <v>96</v>
      </c>
      <c r="D37" s="24" t="s">
        <v>96</v>
      </c>
      <c r="E37" s="24" t="s">
        <v>96</v>
      </c>
    </row>
    <row r="38">
      <c r="A38" s="23" t="s">
        <v>97</v>
      </c>
      <c r="B38" s="23"/>
      <c r="C38" s="23"/>
      <c r="D38" s="23" t="s">
        <v>82</v>
      </c>
      <c r="E38" s="23"/>
    </row>
    <row r="39">
      <c r="A39" s="19" t="s">
        <v>158</v>
      </c>
      <c r="B39" s="19" t="s">
        <v>158</v>
      </c>
      <c r="C39" s="19" t="s">
        <v>158</v>
      </c>
      <c r="D39" s="19" t="s">
        <v>158</v>
      </c>
      <c r="E39" s="19" t="s">
        <v>95</v>
      </c>
    </row>
    <row r="41">
      <c r="A41" s="20" t="s">
        <v>125</v>
      </c>
      <c r="B41" s="20" t="s">
        <v>125</v>
      </c>
      <c r="C41" s="20" t="s">
        <v>125</v>
      </c>
      <c r="D41" s="20" t="s">
        <v>125</v>
      </c>
      <c r="E41" s="20" t="s">
        <v>125</v>
      </c>
    </row>
    <row r="42">
      <c r="A42" s="22"/>
      <c r="B42" s="22"/>
      <c r="C42" s="22"/>
      <c r="D42" s="22"/>
      <c r="E42" s="22"/>
    </row>
    <row r="43">
      <c r="A43" s="23" t="s">
        <v>82</v>
      </c>
      <c r="B43" s="23" t="s">
        <v>83</v>
      </c>
      <c r="C43" s="23" t="s">
        <v>89</v>
      </c>
      <c r="D43" s="23" t="s">
        <v>89</v>
      </c>
      <c r="E43" s="23" t="s">
        <v>9</v>
      </c>
    </row>
    <row r="44">
      <c r="A44" s="19" t="s">
        <v>85</v>
      </c>
      <c r="B44" s="19">
        <v>34</v>
      </c>
      <c r="C44" s="19" t="s">
        <v>129</v>
      </c>
      <c r="D44" s="19" t="s">
        <v>129</v>
      </c>
      <c r="E44" s="19">
        <v>34</v>
      </c>
    </row>
    <row r="46">
      <c r="A46" s="24" t="s">
        <v>91</v>
      </c>
      <c r="B46" s="24" t="s">
        <v>91</v>
      </c>
      <c r="C46" s="24" t="s">
        <v>91</v>
      </c>
      <c r="D46" s="24" t="s">
        <v>91</v>
      </c>
      <c r="E46" s="24" t="s">
        <v>91</v>
      </c>
    </row>
    <row r="47">
      <c r="A47" s="23" t="s">
        <v>92</v>
      </c>
      <c r="B47" s="23" t="s">
        <v>92</v>
      </c>
      <c r="C47" s="23" t="s">
        <v>92</v>
      </c>
      <c r="D47" s="23" t="s">
        <v>93</v>
      </c>
      <c r="E47" s="23"/>
    </row>
    <row r="48">
      <c r="A48" s="19"/>
      <c r="B48" s="19"/>
      <c r="C48" s="19"/>
      <c r="D48" s="19" t="s">
        <v>94</v>
      </c>
      <c r="E48" s="19" t="s">
        <v>95</v>
      </c>
    </row>
    <row r="50">
      <c r="A50" s="24" t="s">
        <v>96</v>
      </c>
      <c r="B50" s="24" t="s">
        <v>96</v>
      </c>
      <c r="C50" s="24" t="s">
        <v>96</v>
      </c>
      <c r="D50" s="24" t="s">
        <v>96</v>
      </c>
      <c r="E50" s="24" t="s">
        <v>96</v>
      </c>
    </row>
    <row r="51">
      <c r="A51" s="23" t="s">
        <v>97</v>
      </c>
      <c r="B51" s="23"/>
      <c r="C51" s="23"/>
      <c r="D51" s="23" t="s">
        <v>82</v>
      </c>
      <c r="E51" s="23"/>
    </row>
    <row r="52">
      <c r="A52" s="19" t="s">
        <v>159</v>
      </c>
      <c r="B52" s="19" t="s">
        <v>159</v>
      </c>
      <c r="C52" s="19" t="s">
        <v>159</v>
      </c>
      <c r="D52" s="19" t="s">
        <v>160</v>
      </c>
      <c r="E52" s="19" t="s">
        <v>95</v>
      </c>
    </row>
  </sheetData>
  <mergeCells>
    <mergeCell ref="A5:E5"/>
    <mergeCell ref="A6:E6"/>
    <mergeCell ref="A15:E15"/>
    <mergeCell ref="A16:E16"/>
    <mergeCell ref="C17:D17"/>
    <mergeCell ref="C18:D18"/>
    <mergeCell ref="A20:E20"/>
    <mergeCell ref="A21:C21"/>
    <mergeCell ref="A24:E24"/>
    <mergeCell ref="A25"/>
    <mergeCell ref="A26:C26"/>
    <mergeCell ref="A28:E28"/>
    <mergeCell ref="A29:E29"/>
    <mergeCell ref="C30:D30"/>
    <mergeCell ref="C31:D31"/>
    <mergeCell ref="A33:E33"/>
    <mergeCell ref="A34:C34"/>
    <mergeCell ref="A37:E37"/>
    <mergeCell ref="A38"/>
    <mergeCell ref="A39:C39"/>
    <mergeCell ref="A41:E41"/>
    <mergeCell ref="A42:E42"/>
    <mergeCell ref="C43:D43"/>
    <mergeCell ref="C44:D44"/>
    <mergeCell ref="A46:E46"/>
    <mergeCell ref="A47:C47"/>
    <mergeCell ref="A50:E50"/>
    <mergeCell ref="A51"/>
    <mergeCell ref="A52:C52"/>
  </mergeCells>
  <hyperlinks>
    <hyperlink ref="A2" r:id="rId2"/>
    <hyperlink ref="F2" r:id="rId3"/>
    <hyperlink ref="E12" r:id="rId4"/>
  </hyperlinks>
  <headerFooter/>
  <tableParts>
    <tablePart r:id="rId1"/>
  </tableParts>
</worksheet>
</file>

<file path=xl/worksheets/sheet14.xml><?xml version="1.0" encoding="utf-8"?>
<worksheet xmlns:r="http://schemas.openxmlformats.org/officeDocument/2006/relationships" xmlns="http://schemas.openxmlformats.org/spreadsheetml/2006/main">
  <sheetPr>
    <tabColor rgb="FFFCF8E3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59</v>
      </c>
      <c r="B2" s="14" t="s">
        <v>60</v>
      </c>
      <c r="C2" s="14" t="s">
        <v>61</v>
      </c>
      <c r="D2" s="14" t="s">
        <v>62</v>
      </c>
      <c r="E2" s="14" t="s">
        <v>26</v>
      </c>
      <c r="F2" s="14" t="s">
        <v>113</v>
      </c>
      <c r="G2" s="14">
        <v>124.74</v>
      </c>
      <c r="H2" s="14">
        <v>149.50089</v>
      </c>
      <c r="I2" s="14">
        <v>149.50089</v>
      </c>
    </row>
    <row r="5">
      <c r="A5" s="16" t="s">
        <v>81</v>
      </c>
      <c r="B5" s="16" t="s">
        <v>81</v>
      </c>
      <c r="C5" s="16" t="s">
        <v>81</v>
      </c>
      <c r="D5" s="16" t="s">
        <v>81</v>
      </c>
      <c r="E5" s="16" t="s">
        <v>81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82</v>
      </c>
      <c r="C7" s="18" t="s">
        <v>83</v>
      </c>
      <c r="D7" s="18" t="s">
        <v>84</v>
      </c>
      <c r="E7" s="18" t="s">
        <v>9</v>
      </c>
    </row>
    <row r="8">
      <c r="A8" s="19">
        <v>1</v>
      </c>
      <c r="B8" s="19" t="s">
        <v>85</v>
      </c>
      <c r="C8" s="19">
        <v>1</v>
      </c>
      <c r="D8" s="19" t="s">
        <v>114</v>
      </c>
      <c r="E8" s="19">
        <v>1</v>
      </c>
    </row>
    <row r="9">
      <c r="A9" s="19" t="s">
        <v>87</v>
      </c>
      <c r="B9" s="19" t="s">
        <v>87</v>
      </c>
      <c r="C9" s="19">
        <f>SUBTOTAL(109,Criteria_Summary13.8.12[Elementos])</f>
      </c>
      <c r="D9" s="19" t="s">
        <v>87</v>
      </c>
      <c r="E9" s="19">
        <f>SUBTOTAL(109,Criteria_Summary13.8.12[Total])</f>
      </c>
    </row>
    <row r="10">
      <c r="A10" s="20" t="s">
        <v>88</v>
      </c>
      <c r="B10" s="20">
        <v>0</v>
      </c>
      <c r="C10" s="21"/>
      <c r="D10" s="21"/>
      <c r="E10" s="20">
        <v>1</v>
      </c>
    </row>
    <row r="13">
      <c r="A13" s="20" t="s">
        <v>114</v>
      </c>
      <c r="B13" s="20" t="s">
        <v>114</v>
      </c>
      <c r="C13" s="20" t="s">
        <v>114</v>
      </c>
      <c r="D13" s="20" t="s">
        <v>114</v>
      </c>
      <c r="E13" s="20" t="s">
        <v>114</v>
      </c>
    </row>
    <row r="14">
      <c r="A14" s="22"/>
      <c r="B14" s="22"/>
      <c r="C14" s="22"/>
      <c r="D14" s="22"/>
      <c r="E14" s="22"/>
    </row>
    <row r="15">
      <c r="A15" s="23" t="s">
        <v>82</v>
      </c>
      <c r="B15" s="23" t="s">
        <v>83</v>
      </c>
      <c r="C15" s="23" t="s">
        <v>89</v>
      </c>
      <c r="D15" s="23" t="s">
        <v>89</v>
      </c>
      <c r="E15" s="23" t="s">
        <v>9</v>
      </c>
    </row>
    <row r="16">
      <c r="A16" s="19" t="s">
        <v>85</v>
      </c>
      <c r="B16" s="19">
        <v>1</v>
      </c>
      <c r="C16" s="19" t="s">
        <v>115</v>
      </c>
      <c r="D16" s="19" t="s">
        <v>115</v>
      </c>
      <c r="E16" s="19">
        <v>1</v>
      </c>
    </row>
    <row r="18">
      <c r="A18" s="24" t="s">
        <v>91</v>
      </c>
      <c r="B18" s="24" t="s">
        <v>91</v>
      </c>
      <c r="C18" s="24" t="s">
        <v>91</v>
      </c>
      <c r="D18" s="24" t="s">
        <v>91</v>
      </c>
      <c r="E18" s="24" t="s">
        <v>91</v>
      </c>
    </row>
    <row r="19">
      <c r="A19" s="23" t="s">
        <v>92</v>
      </c>
      <c r="B19" s="23" t="s">
        <v>92</v>
      </c>
      <c r="C19" s="23" t="s">
        <v>92</v>
      </c>
      <c r="D19" s="23" t="s">
        <v>93</v>
      </c>
      <c r="E19" s="23"/>
    </row>
    <row r="20">
      <c r="A20" s="19"/>
      <c r="B20" s="19"/>
      <c r="C20" s="19"/>
      <c r="D20" s="19" t="s">
        <v>94</v>
      </c>
      <c r="E20" s="19" t="s">
        <v>95</v>
      </c>
    </row>
    <row r="22">
      <c r="A22" s="24" t="s">
        <v>96</v>
      </c>
      <c r="B22" s="24" t="s">
        <v>96</v>
      </c>
      <c r="C22" s="24" t="s">
        <v>96</v>
      </c>
      <c r="D22" s="24" t="s">
        <v>96</v>
      </c>
      <c r="E22" s="24" t="s">
        <v>96</v>
      </c>
    </row>
    <row r="23">
      <c r="A23" s="23" t="s">
        <v>97</v>
      </c>
      <c r="B23" s="23"/>
      <c r="C23" s="23"/>
      <c r="D23" s="23" t="s">
        <v>82</v>
      </c>
      <c r="E23" s="23"/>
    </row>
    <row r="24">
      <c r="A24" s="19" t="s">
        <v>161</v>
      </c>
      <c r="B24" s="19" t="s">
        <v>161</v>
      </c>
      <c r="C24" s="19" t="s">
        <v>161</v>
      </c>
      <c r="D24" s="19" t="s">
        <v>162</v>
      </c>
      <c r="E24" s="19" t="s">
        <v>95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5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63</v>
      </c>
      <c r="B2" s="12" t="s">
        <v>64</v>
      </c>
      <c r="C2" s="12" t="s">
        <v>61</v>
      </c>
      <c r="D2" s="12" t="s">
        <v>65</v>
      </c>
      <c r="E2" s="12" t="s">
        <v>26</v>
      </c>
      <c r="F2" s="12" t="s">
        <v>113</v>
      </c>
      <c r="G2" s="12">
        <v>21110.685932194</v>
      </c>
      <c r="H2" s="12">
        <v>25301.157089734512</v>
      </c>
      <c r="I2" s="12">
        <v>25301.157089734512</v>
      </c>
    </row>
    <row r="5">
      <c r="A5" s="16" t="s">
        <v>81</v>
      </c>
      <c r="B5" s="16" t="s">
        <v>81</v>
      </c>
      <c r="C5" s="16" t="s">
        <v>81</v>
      </c>
      <c r="D5" s="16" t="s">
        <v>81</v>
      </c>
      <c r="E5" s="16" t="s">
        <v>81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82</v>
      </c>
      <c r="C7" s="18" t="s">
        <v>83</v>
      </c>
      <c r="D7" s="18" t="s">
        <v>84</v>
      </c>
      <c r="E7" s="18" t="s">
        <v>9</v>
      </c>
    </row>
    <row r="8">
      <c r="A8" s="19">
        <v>1</v>
      </c>
      <c r="B8" s="19" t="s">
        <v>85</v>
      </c>
      <c r="C8" s="19">
        <v>1</v>
      </c>
      <c r="D8" s="19" t="s">
        <v>114</v>
      </c>
      <c r="E8" s="19">
        <v>1</v>
      </c>
    </row>
    <row r="9">
      <c r="A9" s="19" t="s">
        <v>87</v>
      </c>
      <c r="B9" s="19" t="s">
        <v>87</v>
      </c>
      <c r="C9" s="19">
        <f>SUBTOTAL(109,Criteria_Summary13.8.13[Elementos])</f>
      </c>
      <c r="D9" s="19" t="s">
        <v>87</v>
      </c>
      <c r="E9" s="19">
        <f>SUBTOTAL(109,Criteria_Summary13.8.13[Total])</f>
      </c>
    </row>
    <row r="10">
      <c r="A10" s="20" t="s">
        <v>88</v>
      </c>
      <c r="B10" s="20">
        <v>0</v>
      </c>
      <c r="C10" s="21"/>
      <c r="D10" s="21"/>
      <c r="E10" s="20">
        <v>1</v>
      </c>
    </row>
    <row r="13">
      <c r="A13" s="20" t="s">
        <v>114</v>
      </c>
      <c r="B13" s="20" t="s">
        <v>114</v>
      </c>
      <c r="C13" s="20" t="s">
        <v>114</v>
      </c>
      <c r="D13" s="20" t="s">
        <v>114</v>
      </c>
      <c r="E13" s="20" t="s">
        <v>114</v>
      </c>
    </row>
    <row r="14">
      <c r="A14" s="22"/>
      <c r="B14" s="22"/>
      <c r="C14" s="22"/>
      <c r="D14" s="22"/>
      <c r="E14" s="22"/>
    </row>
    <row r="15">
      <c r="A15" s="23" t="s">
        <v>82</v>
      </c>
      <c r="B15" s="23" t="s">
        <v>83</v>
      </c>
      <c r="C15" s="23" t="s">
        <v>89</v>
      </c>
      <c r="D15" s="23" t="s">
        <v>89</v>
      </c>
      <c r="E15" s="23" t="s">
        <v>9</v>
      </c>
    </row>
    <row r="16">
      <c r="A16" s="19" t="s">
        <v>85</v>
      </c>
      <c r="B16" s="19">
        <v>1</v>
      </c>
      <c r="C16" s="19" t="s">
        <v>115</v>
      </c>
      <c r="D16" s="19" t="s">
        <v>115</v>
      </c>
      <c r="E16" s="19">
        <v>1</v>
      </c>
    </row>
    <row r="18">
      <c r="A18" s="24" t="s">
        <v>91</v>
      </c>
      <c r="B18" s="24" t="s">
        <v>91</v>
      </c>
      <c r="C18" s="24" t="s">
        <v>91</v>
      </c>
      <c r="D18" s="24" t="s">
        <v>91</v>
      </c>
      <c r="E18" s="24" t="s">
        <v>91</v>
      </c>
    </row>
    <row r="19">
      <c r="A19" s="23" t="s">
        <v>92</v>
      </c>
      <c r="B19" s="23" t="s">
        <v>92</v>
      </c>
      <c r="C19" s="23" t="s">
        <v>92</v>
      </c>
      <c r="D19" s="23" t="s">
        <v>93</v>
      </c>
      <c r="E19" s="23"/>
    </row>
    <row r="20">
      <c r="A20" s="19"/>
      <c r="B20" s="19"/>
      <c r="C20" s="19"/>
      <c r="D20" s="19" t="s">
        <v>94</v>
      </c>
      <c r="E20" s="19" t="s">
        <v>95</v>
      </c>
    </row>
    <row r="22">
      <c r="A22" s="24" t="s">
        <v>96</v>
      </c>
      <c r="B22" s="24" t="s">
        <v>96</v>
      </c>
      <c r="C22" s="24" t="s">
        <v>96</v>
      </c>
      <c r="D22" s="24" t="s">
        <v>96</v>
      </c>
      <c r="E22" s="24" t="s">
        <v>96</v>
      </c>
    </row>
    <row r="23">
      <c r="A23" s="23" t="s">
        <v>97</v>
      </c>
      <c r="B23" s="23"/>
      <c r="C23" s="23"/>
      <c r="D23" s="23" t="s">
        <v>82</v>
      </c>
      <c r="E23" s="23"/>
    </row>
    <row r="24">
      <c r="A24" s="19" t="s">
        <v>163</v>
      </c>
      <c r="B24" s="19" t="s">
        <v>163</v>
      </c>
      <c r="C24" s="19" t="s">
        <v>163</v>
      </c>
      <c r="D24" s="19" t="s">
        <v>164</v>
      </c>
      <c r="E24" s="19" t="s">
        <v>95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6.xml><?xml version="1.0" encoding="utf-8"?>
<worksheet xmlns:r="http://schemas.openxmlformats.org/officeDocument/2006/relationships" xmlns="http://schemas.openxmlformats.org/spreadsheetml/2006/main">
  <sheetPr>
    <tabColor rgb="FFFCF8E3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66</v>
      </c>
      <c r="B2" s="14" t="s">
        <v>67</v>
      </c>
      <c r="C2" s="14" t="s">
        <v>61</v>
      </c>
      <c r="D2" s="14" t="s">
        <v>68</v>
      </c>
      <c r="E2" s="14" t="s">
        <v>26</v>
      </c>
      <c r="F2" s="14" t="s">
        <v>113</v>
      </c>
      <c r="G2" s="14">
        <v>290.79</v>
      </c>
      <c r="H2" s="14">
        <v>348.51181500000007</v>
      </c>
      <c r="I2" s="14">
        <v>348.51181500000007</v>
      </c>
    </row>
    <row r="5">
      <c r="A5" s="16" t="s">
        <v>81</v>
      </c>
      <c r="B5" s="16" t="s">
        <v>81</v>
      </c>
      <c r="C5" s="16" t="s">
        <v>81</v>
      </c>
      <c r="D5" s="16" t="s">
        <v>81</v>
      </c>
      <c r="E5" s="16" t="s">
        <v>81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82</v>
      </c>
      <c r="C7" s="18" t="s">
        <v>83</v>
      </c>
      <c r="D7" s="18" t="s">
        <v>84</v>
      </c>
      <c r="E7" s="18" t="s">
        <v>9</v>
      </c>
    </row>
    <row r="8">
      <c r="A8" s="19">
        <v>1</v>
      </c>
      <c r="B8" s="19" t="s">
        <v>85</v>
      </c>
      <c r="C8" s="19">
        <v>1</v>
      </c>
      <c r="D8" s="19" t="s">
        <v>114</v>
      </c>
      <c r="E8" s="19">
        <v>1</v>
      </c>
    </row>
    <row r="9">
      <c r="A9" s="19" t="s">
        <v>87</v>
      </c>
      <c r="B9" s="19" t="s">
        <v>87</v>
      </c>
      <c r="C9" s="19">
        <f>SUBTOTAL(109,Criteria_Summary13.8.14[Elementos])</f>
      </c>
      <c r="D9" s="19" t="s">
        <v>87</v>
      </c>
      <c r="E9" s="19">
        <f>SUBTOTAL(109,Criteria_Summary13.8.14[Total])</f>
      </c>
    </row>
    <row r="10">
      <c r="A10" s="20" t="s">
        <v>88</v>
      </c>
      <c r="B10" s="20">
        <v>0</v>
      </c>
      <c r="C10" s="21"/>
      <c r="D10" s="21"/>
      <c r="E10" s="20">
        <v>1</v>
      </c>
    </row>
    <row r="13">
      <c r="A13" s="20" t="s">
        <v>114</v>
      </c>
      <c r="B13" s="20" t="s">
        <v>114</v>
      </c>
      <c r="C13" s="20" t="s">
        <v>114</v>
      </c>
      <c r="D13" s="20" t="s">
        <v>114</v>
      </c>
      <c r="E13" s="20" t="s">
        <v>114</v>
      </c>
    </row>
    <row r="14">
      <c r="A14" s="22"/>
      <c r="B14" s="22"/>
      <c r="C14" s="22"/>
      <c r="D14" s="22"/>
      <c r="E14" s="22"/>
    </row>
    <row r="15">
      <c r="A15" s="23" t="s">
        <v>82</v>
      </c>
      <c r="B15" s="23" t="s">
        <v>83</v>
      </c>
      <c r="C15" s="23" t="s">
        <v>89</v>
      </c>
      <c r="D15" s="23" t="s">
        <v>89</v>
      </c>
      <c r="E15" s="23" t="s">
        <v>9</v>
      </c>
    </row>
    <row r="16">
      <c r="A16" s="19" t="s">
        <v>85</v>
      </c>
      <c r="B16" s="19">
        <v>1</v>
      </c>
      <c r="C16" s="19" t="s">
        <v>115</v>
      </c>
      <c r="D16" s="19" t="s">
        <v>115</v>
      </c>
      <c r="E16" s="19">
        <v>1</v>
      </c>
    </row>
    <row r="18">
      <c r="A18" s="24" t="s">
        <v>91</v>
      </c>
      <c r="B18" s="24" t="s">
        <v>91</v>
      </c>
      <c r="C18" s="24" t="s">
        <v>91</v>
      </c>
      <c r="D18" s="24" t="s">
        <v>91</v>
      </c>
      <c r="E18" s="24" t="s">
        <v>91</v>
      </c>
    </row>
    <row r="19">
      <c r="A19" s="23" t="s">
        <v>92</v>
      </c>
      <c r="B19" s="23" t="s">
        <v>92</v>
      </c>
      <c r="C19" s="23" t="s">
        <v>92</v>
      </c>
      <c r="D19" s="23" t="s">
        <v>93</v>
      </c>
      <c r="E19" s="23"/>
    </row>
    <row r="20">
      <c r="A20" s="19"/>
      <c r="B20" s="19"/>
      <c r="C20" s="19"/>
      <c r="D20" s="19" t="s">
        <v>94</v>
      </c>
      <c r="E20" s="19" t="s">
        <v>95</v>
      </c>
    </row>
    <row r="22">
      <c r="A22" s="24" t="s">
        <v>96</v>
      </c>
      <c r="B22" s="24" t="s">
        <v>96</v>
      </c>
      <c r="C22" s="24" t="s">
        <v>96</v>
      </c>
      <c r="D22" s="24" t="s">
        <v>96</v>
      </c>
      <c r="E22" s="24" t="s">
        <v>96</v>
      </c>
    </row>
    <row r="23">
      <c r="A23" s="23" t="s">
        <v>97</v>
      </c>
      <c r="B23" s="23"/>
      <c r="C23" s="23"/>
      <c r="D23" s="23" t="s">
        <v>82</v>
      </c>
      <c r="E23" s="23"/>
    </row>
    <row r="24">
      <c r="A24" s="19" t="s">
        <v>165</v>
      </c>
      <c r="B24" s="19" t="s">
        <v>165</v>
      </c>
      <c r="C24" s="19" t="s">
        <v>165</v>
      </c>
      <c r="D24" s="19" t="s">
        <v>165</v>
      </c>
      <c r="E24" s="19" t="s">
        <v>95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7.xml><?xml version="1.0" encoding="utf-8"?>
<worksheet xmlns:r="http://schemas.openxmlformats.org/officeDocument/2006/relationships" xmlns="http://schemas.openxmlformats.org/spreadsheetml/2006/main">
  <sheetPr>
    <tabColor rgb="FFFCF8E3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4" t="s">
        <v>69</v>
      </c>
      <c r="B2" s="14" t="s">
        <v>70</v>
      </c>
      <c r="C2" s="14" t="s">
        <v>61</v>
      </c>
      <c r="D2" s="14" t="s">
        <v>71</v>
      </c>
      <c r="E2" s="14" t="s">
        <v>26</v>
      </c>
      <c r="F2" s="14" t="s">
        <v>113</v>
      </c>
      <c r="G2" s="14">
        <v>3911.75</v>
      </c>
      <c r="H2" s="14">
        <v>4688.2323750000005</v>
      </c>
      <c r="I2" s="14">
        <v>4688.2323750000005</v>
      </c>
    </row>
    <row r="5">
      <c r="A5" s="16" t="s">
        <v>81</v>
      </c>
      <c r="B5" s="16" t="s">
        <v>81</v>
      </c>
      <c r="C5" s="16" t="s">
        <v>81</v>
      </c>
      <c r="D5" s="16" t="s">
        <v>81</v>
      </c>
      <c r="E5" s="16" t="s">
        <v>81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82</v>
      </c>
      <c r="C7" s="18" t="s">
        <v>83</v>
      </c>
      <c r="D7" s="18" t="s">
        <v>84</v>
      </c>
      <c r="E7" s="18" t="s">
        <v>9</v>
      </c>
    </row>
    <row r="8">
      <c r="A8" s="19">
        <v>1</v>
      </c>
      <c r="B8" s="19" t="s">
        <v>85</v>
      </c>
      <c r="C8" s="19">
        <v>1</v>
      </c>
      <c r="D8" s="19" t="s">
        <v>114</v>
      </c>
      <c r="E8" s="19">
        <v>1</v>
      </c>
    </row>
    <row r="9">
      <c r="A9" s="19" t="s">
        <v>87</v>
      </c>
      <c r="B9" s="19" t="s">
        <v>87</v>
      </c>
      <c r="C9" s="19">
        <f>SUBTOTAL(109,Criteria_Summary13.8.15[Elementos])</f>
      </c>
      <c r="D9" s="19" t="s">
        <v>87</v>
      </c>
      <c r="E9" s="19">
        <f>SUBTOTAL(109,Criteria_Summary13.8.15[Total])</f>
      </c>
    </row>
    <row r="10">
      <c r="A10" s="20" t="s">
        <v>88</v>
      </c>
      <c r="B10" s="20">
        <v>0</v>
      </c>
      <c r="C10" s="21"/>
      <c r="D10" s="21"/>
      <c r="E10" s="20">
        <v>1</v>
      </c>
    </row>
    <row r="13">
      <c r="A13" s="20" t="s">
        <v>114</v>
      </c>
      <c r="B13" s="20" t="s">
        <v>114</v>
      </c>
      <c r="C13" s="20" t="s">
        <v>114</v>
      </c>
      <c r="D13" s="20" t="s">
        <v>114</v>
      </c>
      <c r="E13" s="20" t="s">
        <v>114</v>
      </c>
    </row>
    <row r="14">
      <c r="A14" s="22"/>
      <c r="B14" s="22"/>
      <c r="C14" s="22"/>
      <c r="D14" s="22"/>
      <c r="E14" s="22"/>
    </row>
    <row r="15">
      <c r="A15" s="23" t="s">
        <v>82</v>
      </c>
      <c r="B15" s="23" t="s">
        <v>83</v>
      </c>
      <c r="C15" s="23" t="s">
        <v>89</v>
      </c>
      <c r="D15" s="23" t="s">
        <v>89</v>
      </c>
      <c r="E15" s="23" t="s">
        <v>9</v>
      </c>
    </row>
    <row r="16">
      <c r="A16" s="19" t="s">
        <v>85</v>
      </c>
      <c r="B16" s="19">
        <v>1</v>
      </c>
      <c r="C16" s="19" t="s">
        <v>115</v>
      </c>
      <c r="D16" s="19" t="s">
        <v>115</v>
      </c>
      <c r="E16" s="19">
        <v>1</v>
      </c>
    </row>
    <row r="18">
      <c r="A18" s="24" t="s">
        <v>91</v>
      </c>
      <c r="B18" s="24" t="s">
        <v>91</v>
      </c>
      <c r="C18" s="24" t="s">
        <v>91</v>
      </c>
      <c r="D18" s="24" t="s">
        <v>91</v>
      </c>
      <c r="E18" s="24" t="s">
        <v>91</v>
      </c>
    </row>
    <row r="19">
      <c r="A19" s="23" t="s">
        <v>92</v>
      </c>
      <c r="B19" s="23" t="s">
        <v>92</v>
      </c>
      <c r="C19" s="23" t="s">
        <v>92</v>
      </c>
      <c r="D19" s="23" t="s">
        <v>93</v>
      </c>
      <c r="E19" s="23"/>
    </row>
    <row r="20">
      <c r="A20" s="19"/>
      <c r="B20" s="19"/>
      <c r="C20" s="19"/>
      <c r="D20" s="19" t="s">
        <v>94</v>
      </c>
      <c r="E20" s="19" t="s">
        <v>95</v>
      </c>
    </row>
    <row r="22">
      <c r="A22" s="24" t="s">
        <v>96</v>
      </c>
      <c r="B22" s="24" t="s">
        <v>96</v>
      </c>
      <c r="C22" s="24" t="s">
        <v>96</v>
      </c>
      <c r="D22" s="24" t="s">
        <v>96</v>
      </c>
      <c r="E22" s="24" t="s">
        <v>96</v>
      </c>
    </row>
    <row r="23">
      <c r="A23" s="23" t="s">
        <v>97</v>
      </c>
      <c r="B23" s="23"/>
      <c r="C23" s="23"/>
      <c r="D23" s="23" t="s">
        <v>82</v>
      </c>
      <c r="E23" s="23"/>
    </row>
    <row r="24">
      <c r="A24" s="19" t="s">
        <v>166</v>
      </c>
      <c r="B24" s="19" t="s">
        <v>166</v>
      </c>
      <c r="C24" s="19" t="s">
        <v>166</v>
      </c>
      <c r="D24" s="19" t="s">
        <v>167</v>
      </c>
      <c r="E24" s="19" t="s">
        <v>95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8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72</v>
      </c>
      <c r="B2" s="12" t="s">
        <v>73</v>
      </c>
      <c r="C2" s="12" t="s">
        <v>74</v>
      </c>
      <c r="D2" s="12" t="s">
        <v>75</v>
      </c>
      <c r="E2" s="12" t="s">
        <v>26</v>
      </c>
      <c r="F2" s="12" t="s">
        <v>113</v>
      </c>
      <c r="G2" s="12">
        <v>51</v>
      </c>
      <c r="H2" s="12">
        <v>61.123500000000007</v>
      </c>
      <c r="I2" s="12">
        <v>61.123500000000007</v>
      </c>
    </row>
    <row r="5">
      <c r="A5" s="16" t="s">
        <v>81</v>
      </c>
      <c r="B5" s="16" t="s">
        <v>81</v>
      </c>
      <c r="C5" s="16" t="s">
        <v>81</v>
      </c>
      <c r="D5" s="16" t="s">
        <v>81</v>
      </c>
      <c r="E5" s="16" t="s">
        <v>81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82</v>
      </c>
      <c r="C7" s="18" t="s">
        <v>83</v>
      </c>
      <c r="D7" s="18" t="s">
        <v>84</v>
      </c>
      <c r="E7" s="18" t="s">
        <v>9</v>
      </c>
    </row>
    <row r="8">
      <c r="A8" s="19">
        <v>1</v>
      </c>
      <c r="B8" s="19" t="s">
        <v>85</v>
      </c>
      <c r="C8" s="19">
        <v>1</v>
      </c>
      <c r="D8" s="19" t="s">
        <v>114</v>
      </c>
      <c r="E8" s="19">
        <v>1</v>
      </c>
    </row>
    <row r="9">
      <c r="A9" s="19" t="s">
        <v>87</v>
      </c>
      <c r="B9" s="19" t="s">
        <v>87</v>
      </c>
      <c r="C9" s="19">
        <f>SUBTOTAL(109,Criteria_Summary13.8.16[Elementos])</f>
      </c>
      <c r="D9" s="19" t="s">
        <v>87</v>
      </c>
      <c r="E9" s="19">
        <f>SUBTOTAL(109,Criteria_Summary13.8.16[Total])</f>
      </c>
    </row>
    <row r="10">
      <c r="A10" s="20" t="s">
        <v>88</v>
      </c>
      <c r="B10" s="20">
        <v>0</v>
      </c>
      <c r="C10" s="21"/>
      <c r="D10" s="21"/>
      <c r="E10" s="20">
        <v>1</v>
      </c>
    </row>
    <row r="13">
      <c r="A13" s="20" t="s">
        <v>114</v>
      </c>
      <c r="B13" s="20" t="s">
        <v>114</v>
      </c>
      <c r="C13" s="20" t="s">
        <v>114</v>
      </c>
      <c r="D13" s="20" t="s">
        <v>114</v>
      </c>
      <c r="E13" s="20" t="s">
        <v>114</v>
      </c>
    </row>
    <row r="14">
      <c r="A14" s="22"/>
      <c r="B14" s="22"/>
      <c r="C14" s="22"/>
      <c r="D14" s="22"/>
      <c r="E14" s="22"/>
    </row>
    <row r="15">
      <c r="A15" s="23" t="s">
        <v>82</v>
      </c>
      <c r="B15" s="23" t="s">
        <v>83</v>
      </c>
      <c r="C15" s="23" t="s">
        <v>89</v>
      </c>
      <c r="D15" s="23" t="s">
        <v>89</v>
      </c>
      <c r="E15" s="23" t="s">
        <v>9</v>
      </c>
    </row>
    <row r="16">
      <c r="A16" s="19" t="s">
        <v>85</v>
      </c>
      <c r="B16" s="19">
        <v>1</v>
      </c>
      <c r="C16" s="19" t="s">
        <v>115</v>
      </c>
      <c r="D16" s="19" t="s">
        <v>115</v>
      </c>
      <c r="E16" s="19">
        <v>1</v>
      </c>
    </row>
    <row r="18">
      <c r="A18" s="24" t="s">
        <v>91</v>
      </c>
      <c r="B18" s="24" t="s">
        <v>91</v>
      </c>
      <c r="C18" s="24" t="s">
        <v>91</v>
      </c>
      <c r="D18" s="24" t="s">
        <v>91</v>
      </c>
      <c r="E18" s="24" t="s">
        <v>91</v>
      </c>
    </row>
    <row r="19">
      <c r="A19" s="23" t="s">
        <v>92</v>
      </c>
      <c r="B19" s="23" t="s">
        <v>92</v>
      </c>
      <c r="C19" s="23" t="s">
        <v>92</v>
      </c>
      <c r="D19" s="23" t="s">
        <v>93</v>
      </c>
      <c r="E19" s="23"/>
    </row>
    <row r="20">
      <c r="A20" s="19"/>
      <c r="B20" s="19"/>
      <c r="C20" s="19"/>
      <c r="D20" s="19" t="s">
        <v>94</v>
      </c>
      <c r="E20" s="19" t="s">
        <v>95</v>
      </c>
    </row>
    <row r="22">
      <c r="A22" s="24" t="s">
        <v>96</v>
      </c>
      <c r="B22" s="24" t="s">
        <v>96</v>
      </c>
      <c r="C22" s="24" t="s">
        <v>96</v>
      </c>
      <c r="D22" s="24" t="s">
        <v>96</v>
      </c>
      <c r="E22" s="24" t="s">
        <v>96</v>
      </c>
    </row>
    <row r="23">
      <c r="A23" s="23" t="s">
        <v>97</v>
      </c>
      <c r="B23" s="23"/>
      <c r="C23" s="23"/>
      <c r="D23" s="23" t="s">
        <v>82</v>
      </c>
      <c r="E23" s="23"/>
    </row>
    <row r="24">
      <c r="A24" s="19" t="s">
        <v>168</v>
      </c>
      <c r="B24" s="19" t="s">
        <v>168</v>
      </c>
      <c r="C24" s="19" t="s">
        <v>168</v>
      </c>
      <c r="D24" s="19" t="s">
        <v>169</v>
      </c>
      <c r="E24" s="19" t="s">
        <v>95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9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76</v>
      </c>
      <c r="B2" s="12" t="s">
        <v>77</v>
      </c>
      <c r="C2" s="12" t="s">
        <v>14</v>
      </c>
      <c r="D2" s="12" t="s">
        <v>78</v>
      </c>
      <c r="E2" s="12" t="s">
        <v>26</v>
      </c>
      <c r="F2" s="12" t="s">
        <v>170</v>
      </c>
      <c r="G2" s="12">
        <v>12.87152</v>
      </c>
      <c r="H2" s="12">
        <v>15.426516720000002</v>
      </c>
      <c r="I2" s="12">
        <v>77.1325836</v>
      </c>
    </row>
    <row r="5">
      <c r="A5" s="16" t="s">
        <v>81</v>
      </c>
      <c r="B5" s="16" t="s">
        <v>81</v>
      </c>
      <c r="C5" s="16" t="s">
        <v>81</v>
      </c>
      <c r="D5" s="16" t="s">
        <v>81</v>
      </c>
      <c r="E5" s="16" t="s">
        <v>81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82</v>
      </c>
      <c r="C7" s="18" t="s">
        <v>83</v>
      </c>
      <c r="D7" s="18" t="s">
        <v>84</v>
      </c>
      <c r="E7" s="18" t="s">
        <v>9</v>
      </c>
    </row>
    <row r="8">
      <c r="A8" s="19">
        <v>1</v>
      </c>
      <c r="B8" s="19" t="s">
        <v>85</v>
      </c>
      <c r="C8" s="19">
        <v>5</v>
      </c>
      <c r="D8" s="19" t="s">
        <v>171</v>
      </c>
      <c r="E8" s="19">
        <v>5</v>
      </c>
    </row>
    <row r="9">
      <c r="A9" s="19" t="s">
        <v>87</v>
      </c>
      <c r="B9" s="19" t="s">
        <v>87</v>
      </c>
      <c r="C9" s="19">
        <f>SUBTOTAL(109,Criteria_Summary13.8.17[Elementos])</f>
      </c>
      <c r="D9" s="19" t="s">
        <v>87</v>
      </c>
      <c r="E9" s="19">
        <f>SUBTOTAL(109,Criteria_Summary13.8.17[Total])</f>
      </c>
    </row>
    <row r="10">
      <c r="A10" s="20" t="s">
        <v>88</v>
      </c>
      <c r="B10" s="20">
        <v>0</v>
      </c>
      <c r="C10" s="21"/>
      <c r="D10" s="21"/>
      <c r="E10" s="20">
        <v>5</v>
      </c>
    </row>
    <row r="13">
      <c r="A13" s="20" t="s">
        <v>171</v>
      </c>
      <c r="B13" s="20" t="s">
        <v>171</v>
      </c>
      <c r="C13" s="20" t="s">
        <v>171</v>
      </c>
      <c r="D13" s="20" t="s">
        <v>171</v>
      </c>
      <c r="E13" s="20" t="s">
        <v>171</v>
      </c>
    </row>
    <row r="14">
      <c r="A14" s="22"/>
      <c r="B14" s="22"/>
      <c r="C14" s="22"/>
      <c r="D14" s="22"/>
      <c r="E14" s="22"/>
    </row>
    <row r="15">
      <c r="A15" s="23" t="s">
        <v>82</v>
      </c>
      <c r="B15" s="23" t="s">
        <v>83</v>
      </c>
      <c r="C15" s="23" t="s">
        <v>89</v>
      </c>
      <c r="D15" s="23" t="s">
        <v>89</v>
      </c>
      <c r="E15" s="23" t="s">
        <v>9</v>
      </c>
    </row>
    <row r="16">
      <c r="A16" s="19" t="s">
        <v>85</v>
      </c>
      <c r="B16" s="19">
        <v>5</v>
      </c>
      <c r="C16" s="19" t="s">
        <v>129</v>
      </c>
      <c r="D16" s="19" t="s">
        <v>129</v>
      </c>
      <c r="E16" s="19">
        <v>5</v>
      </c>
    </row>
    <row r="18">
      <c r="A18" s="24" t="s">
        <v>91</v>
      </c>
      <c r="B18" s="24" t="s">
        <v>91</v>
      </c>
      <c r="C18" s="24" t="s">
        <v>91</v>
      </c>
      <c r="D18" s="24" t="s">
        <v>91</v>
      </c>
      <c r="E18" s="24" t="s">
        <v>91</v>
      </c>
    </row>
    <row r="19">
      <c r="A19" s="23" t="s">
        <v>92</v>
      </c>
      <c r="B19" s="23" t="s">
        <v>92</v>
      </c>
      <c r="C19" s="23" t="s">
        <v>92</v>
      </c>
      <c r="D19" s="23" t="s">
        <v>93</v>
      </c>
      <c r="E19" s="23"/>
    </row>
    <row r="20">
      <c r="A20" s="19"/>
      <c r="B20" s="19"/>
      <c r="C20" s="19"/>
      <c r="D20" s="19" t="s">
        <v>94</v>
      </c>
      <c r="E20" s="19" t="s">
        <v>95</v>
      </c>
    </row>
    <row r="22">
      <c r="A22" s="24" t="s">
        <v>96</v>
      </c>
      <c r="B22" s="24" t="s">
        <v>96</v>
      </c>
      <c r="C22" s="24" t="s">
        <v>96</v>
      </c>
      <c r="D22" s="24" t="s">
        <v>96</v>
      </c>
      <c r="E22" s="24" t="s">
        <v>96</v>
      </c>
    </row>
    <row r="23">
      <c r="A23" s="23" t="s">
        <v>97</v>
      </c>
      <c r="B23" s="23"/>
      <c r="C23" s="23"/>
      <c r="D23" s="23" t="s">
        <v>82</v>
      </c>
      <c r="E23" s="23"/>
    </row>
    <row r="24">
      <c r="A24" s="19" t="s">
        <v>172</v>
      </c>
      <c r="B24" s="19" t="s">
        <v>172</v>
      </c>
      <c r="C24" s="19" t="s">
        <v>172</v>
      </c>
      <c r="D24" s="19" t="s">
        <v>172</v>
      </c>
      <c r="E24" s="19" t="s">
        <v>95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2.xml><?xml version="1.0" encoding="utf-8"?>
<worksheet xmlns:r="http://schemas.openxmlformats.org/officeDocument/2006/relationships" xmlns="http://schemas.openxmlformats.org/spreadsheetml/2006/main">
  <sheetPr>
    <tabColor rgb="FFD8ECF6"/>
  </sheetPr>
  <dimension ref="A1:I2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0" t="s">
        <v>10</v>
      </c>
      <c r="B2" s="11"/>
      <c r="C2" s="11"/>
      <c r="D2" s="10" t="s">
        <v>11</v>
      </c>
      <c r="E2" s="11"/>
      <c r="F2" s="10">
        <v>1</v>
      </c>
      <c r="G2" s="11"/>
      <c r="H2" s="11"/>
      <c r="I2" s="10">
        <v>91642.374133083926</v>
      </c>
    </row>
  </sheetData>
  <hyperlinks>
    <hyperlink ref="A2" r:id="rId1"/>
  </hyperlinks>
  <headerFooter/>
</worksheet>
</file>

<file path=xl/worksheets/sheet20.xml><?xml version="1.0" encoding="utf-8"?>
<worksheet xmlns:r="http://schemas.openxmlformats.org/officeDocument/2006/relationships" xmlns="http://schemas.openxmlformats.org/spreadsheetml/2006/main">
  <dimension ref="A1:E5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15</v>
      </c>
      <c r="B1" s="9" t="s">
        <v>15</v>
      </c>
      <c r="C1" s="9" t="s">
        <v>15</v>
      </c>
      <c r="D1" s="9" t="s">
        <v>15</v>
      </c>
      <c r="E1" s="9" t="s">
        <v>15</v>
      </c>
    </row>
    <row r="2">
      <c r="A2" s="9" t="s">
        <v>15</v>
      </c>
      <c r="B2" s="9" t="s">
        <v>15</v>
      </c>
      <c r="C2" s="9" t="s">
        <v>15</v>
      </c>
      <c r="D2" s="9" t="s">
        <v>15</v>
      </c>
      <c r="E2" s="9" t="s">
        <v>15</v>
      </c>
    </row>
    <row r="4">
      <c r="A4" s="20" t="s">
        <v>86</v>
      </c>
      <c r="B4" s="20" t="s">
        <v>86</v>
      </c>
      <c r="C4" s="20" t="s">
        <v>86</v>
      </c>
      <c r="D4" s="20" t="s">
        <v>86</v>
      </c>
      <c r="E4" s="20" t="s">
        <v>86</v>
      </c>
    </row>
    <row r="5">
      <c r="A5" s="25" t="s">
        <v>87</v>
      </c>
      <c r="B5" s="25" t="s">
        <v>87</v>
      </c>
      <c r="C5" s="25" t="s">
        <v>87</v>
      </c>
      <c r="D5" s="25" t="s">
        <v>87</v>
      </c>
      <c r="E5" s="25" t="s">
        <v>87</v>
      </c>
    </row>
    <row r="6">
      <c r="A6" s="18" t="s">
        <v>173</v>
      </c>
      <c r="B6" s="18" t="s">
        <v>174</v>
      </c>
      <c r="C6" s="18" t="s">
        <v>175</v>
      </c>
      <c r="D6" s="18" t="s">
        <v>176</v>
      </c>
      <c r="E6" s="18" t="s">
        <v>177</v>
      </c>
    </row>
    <row r="7">
      <c r="A7" s="19" t="s">
        <v>178</v>
      </c>
      <c r="B7" s="19" t="s">
        <v>94</v>
      </c>
      <c r="C7" s="19" t="s">
        <v>99</v>
      </c>
      <c r="D7" s="19" t="s">
        <v>179</v>
      </c>
      <c r="E7" s="19">
        <v>0.19999999999999785</v>
      </c>
    </row>
    <row r="8">
      <c r="A8" s="19" t="s">
        <v>178</v>
      </c>
      <c r="B8" s="19" t="s">
        <v>94</v>
      </c>
      <c r="C8" s="19" t="s">
        <v>99</v>
      </c>
      <c r="D8" s="19" t="s">
        <v>180</v>
      </c>
      <c r="E8" s="19">
        <v>0.80892294413078536</v>
      </c>
    </row>
    <row r="9">
      <c r="A9" s="19" t="s">
        <v>178</v>
      </c>
      <c r="B9" s="19" t="s">
        <v>94</v>
      </c>
      <c r="C9" s="19" t="s">
        <v>99</v>
      </c>
      <c r="D9" s="19" t="s">
        <v>181</v>
      </c>
      <c r="E9" s="19">
        <v>2.2602000163498626</v>
      </c>
    </row>
    <row r="10">
      <c r="A10" s="19" t="s">
        <v>178</v>
      </c>
      <c r="B10" s="19" t="s">
        <v>94</v>
      </c>
      <c r="C10" s="19" t="s">
        <v>99</v>
      </c>
      <c r="D10" s="19" t="s">
        <v>182</v>
      </c>
      <c r="E10" s="19">
        <v>1.7761997323953596</v>
      </c>
    </row>
    <row r="11">
      <c r="A11" s="19" t="s">
        <v>178</v>
      </c>
      <c r="B11" s="19" t="s">
        <v>94</v>
      </c>
      <c r="C11" s="19" t="s">
        <v>99</v>
      </c>
      <c r="D11" s="19" t="s">
        <v>183</v>
      </c>
      <c r="E11" s="19">
        <v>1.8782441079606573</v>
      </c>
    </row>
    <row r="12">
      <c r="A12" s="19" t="s">
        <v>178</v>
      </c>
      <c r="B12" s="19" t="s">
        <v>94</v>
      </c>
      <c r="C12" s="19" t="s">
        <v>99</v>
      </c>
      <c r="D12" s="19" t="s">
        <v>184</v>
      </c>
      <c r="E12" s="19">
        <v>0.098999999999994814</v>
      </c>
    </row>
    <row r="13">
      <c r="A13" s="19" t="s">
        <v>178</v>
      </c>
      <c r="B13" s="19" t="s">
        <v>94</v>
      </c>
      <c r="C13" s="19" t="s">
        <v>99</v>
      </c>
      <c r="D13" s="19" t="s">
        <v>185</v>
      </c>
      <c r="E13" s="19">
        <v>0.79899999999999594</v>
      </c>
    </row>
    <row r="14">
      <c r="A14" s="19" t="s">
        <v>178</v>
      </c>
      <c r="B14" s="19" t="s">
        <v>94</v>
      </c>
      <c r="C14" s="19" t="s">
        <v>99</v>
      </c>
      <c r="D14" s="19" t="s">
        <v>186</v>
      </c>
      <c r="E14" s="19">
        <v>0.61899999999999578</v>
      </c>
    </row>
    <row r="15">
      <c r="A15" s="19" t="s">
        <v>178</v>
      </c>
      <c r="B15" s="19" t="s">
        <v>94</v>
      </c>
      <c r="C15" s="19" t="s">
        <v>99</v>
      </c>
      <c r="D15" s="19" t="s">
        <v>187</v>
      </c>
      <c r="E15" s="19">
        <v>1.5292585381950723</v>
      </c>
    </row>
    <row r="16">
      <c r="A16" s="19" t="s">
        <v>178</v>
      </c>
      <c r="B16" s="19" t="s">
        <v>94</v>
      </c>
      <c r="C16" s="19" t="s">
        <v>99</v>
      </c>
      <c r="D16" s="19" t="s">
        <v>188</v>
      </c>
      <c r="E16" s="19">
        <v>0.098999999999997</v>
      </c>
    </row>
    <row r="17">
      <c r="A17" s="19" t="s">
        <v>178</v>
      </c>
      <c r="B17" s="19" t="s">
        <v>94</v>
      </c>
      <c r="C17" s="19" t="s">
        <v>99</v>
      </c>
      <c r="D17" s="19" t="s">
        <v>189</v>
      </c>
      <c r="E17" s="19">
        <v>0.23900000000000307</v>
      </c>
    </row>
    <row r="18">
      <c r="A18" s="19" t="s">
        <v>178</v>
      </c>
      <c r="B18" s="19" t="s">
        <v>94</v>
      </c>
      <c r="C18" s="19" t="s">
        <v>99</v>
      </c>
      <c r="D18" s="19" t="s">
        <v>190</v>
      </c>
      <c r="E18" s="19">
        <v>0.078999999999996934</v>
      </c>
    </row>
    <row r="19">
      <c r="A19" s="19" t="s">
        <v>178</v>
      </c>
      <c r="B19" s="19" t="s">
        <v>94</v>
      </c>
      <c r="C19" s="19" t="s">
        <v>99</v>
      </c>
      <c r="D19" s="19" t="s">
        <v>191</v>
      </c>
      <c r="E19" s="19">
        <v>1.1389999999999967</v>
      </c>
    </row>
    <row r="20">
      <c r="A20" s="19" t="s">
        <v>178</v>
      </c>
      <c r="B20" s="19" t="s">
        <v>94</v>
      </c>
      <c r="C20" s="19" t="s">
        <v>99</v>
      </c>
      <c r="D20" s="19" t="s">
        <v>192</v>
      </c>
      <c r="E20" s="19">
        <v>1.3317004804596213</v>
      </c>
    </row>
    <row r="21">
      <c r="A21" s="19" t="s">
        <v>178</v>
      </c>
      <c r="B21" s="19" t="s">
        <v>94</v>
      </c>
      <c r="C21" s="19" t="s">
        <v>99</v>
      </c>
      <c r="D21" s="19" t="s">
        <v>193</v>
      </c>
      <c r="E21" s="19">
        <v>0.539000000000003</v>
      </c>
    </row>
    <row r="22">
      <c r="A22" s="19" t="s">
        <v>178</v>
      </c>
      <c r="B22" s="19" t="s">
        <v>94</v>
      </c>
      <c r="C22" s="19" t="s">
        <v>99</v>
      </c>
      <c r="D22" s="19" t="s">
        <v>194</v>
      </c>
      <c r="E22" s="19">
        <v>1.0577089894396767</v>
      </c>
    </row>
    <row r="23">
      <c r="A23" s="19" t="s">
        <v>178</v>
      </c>
      <c r="B23" s="19" t="s">
        <v>94</v>
      </c>
      <c r="C23" s="19" t="s">
        <v>99</v>
      </c>
      <c r="D23" s="19" t="s">
        <v>195</v>
      </c>
      <c r="E23" s="19">
        <v>2.3176908610505862</v>
      </c>
    </row>
    <row r="24">
      <c r="A24" s="19" t="s">
        <v>178</v>
      </c>
      <c r="B24" s="19" t="s">
        <v>94</v>
      </c>
      <c r="C24" s="19" t="s">
        <v>99</v>
      </c>
      <c r="D24" s="19" t="s">
        <v>196</v>
      </c>
      <c r="E24" s="19">
        <v>0.61900000000000222</v>
      </c>
    </row>
    <row r="25">
      <c r="A25" s="19" t="s">
        <v>178</v>
      </c>
      <c r="B25" s="19" t="s">
        <v>94</v>
      </c>
      <c r="C25" s="19" t="s">
        <v>99</v>
      </c>
      <c r="D25" s="19" t="s">
        <v>197</v>
      </c>
      <c r="E25" s="19">
        <v>1.9790000000000028</v>
      </c>
    </row>
    <row r="26">
      <c r="A26" s="19" t="s">
        <v>178</v>
      </c>
      <c r="B26" s="19" t="s">
        <v>94</v>
      </c>
      <c r="C26" s="19" t="s">
        <v>99</v>
      </c>
      <c r="D26" s="19" t="s">
        <v>198</v>
      </c>
      <c r="E26" s="19">
        <v>3.1312003040948682</v>
      </c>
    </row>
    <row r="27">
      <c r="A27" s="19" t="s">
        <v>178</v>
      </c>
      <c r="B27" s="19" t="s">
        <v>94</v>
      </c>
      <c r="C27" s="19" t="s">
        <v>99</v>
      </c>
      <c r="D27" s="19" t="s">
        <v>199</v>
      </c>
      <c r="E27" s="19">
        <v>1.039000000000003</v>
      </c>
    </row>
    <row r="28">
      <c r="A28" s="19" t="s">
        <v>178</v>
      </c>
      <c r="B28" s="19" t="s">
        <v>94</v>
      </c>
      <c r="C28" s="19" t="s">
        <v>99</v>
      </c>
      <c r="D28" s="19" t="s">
        <v>200</v>
      </c>
      <c r="E28" s="19">
        <v>3.1088249383999913</v>
      </c>
    </row>
    <row r="29">
      <c r="A29" s="19" t="s">
        <v>178</v>
      </c>
      <c r="B29" s="19" t="s">
        <v>94</v>
      </c>
      <c r="C29" s="19" t="s">
        <v>99</v>
      </c>
      <c r="D29" s="19" t="s">
        <v>201</v>
      </c>
      <c r="E29" s="19">
        <v>3.0197002231841927</v>
      </c>
    </row>
    <row r="30">
      <c r="A30" s="19" t="s">
        <v>178</v>
      </c>
      <c r="B30" s="19" t="s">
        <v>94</v>
      </c>
      <c r="C30" s="19" t="s">
        <v>99</v>
      </c>
      <c r="D30" s="19" t="s">
        <v>202</v>
      </c>
      <c r="E30" s="19">
        <v>1.9795398362960619</v>
      </c>
    </row>
    <row r="31">
      <c r="A31" s="19" t="s">
        <v>178</v>
      </c>
      <c r="B31" s="19" t="s">
        <v>94</v>
      </c>
      <c r="C31" s="19" t="s">
        <v>99</v>
      </c>
      <c r="D31" s="19" t="s">
        <v>203</v>
      </c>
      <c r="E31" s="19">
        <v>0.31900000000000328</v>
      </c>
    </row>
    <row r="32">
      <c r="A32" s="19" t="s">
        <v>178</v>
      </c>
      <c r="B32" s="19" t="s">
        <v>94</v>
      </c>
      <c r="C32" s="19" t="s">
        <v>99</v>
      </c>
      <c r="D32" s="19" t="s">
        <v>204</v>
      </c>
      <c r="E32" s="19">
        <v>0.96240775694258</v>
      </c>
    </row>
    <row r="33">
      <c r="A33" s="19" t="s">
        <v>178</v>
      </c>
      <c r="B33" s="19" t="s">
        <v>94</v>
      </c>
      <c r="C33" s="19" t="s">
        <v>99</v>
      </c>
      <c r="D33" s="19" t="s">
        <v>205</v>
      </c>
      <c r="E33" s="19">
        <v>1.9946872481660858</v>
      </c>
    </row>
    <row r="34">
      <c r="A34" s="19" t="s">
        <v>178</v>
      </c>
      <c r="B34" s="19" t="s">
        <v>94</v>
      </c>
      <c r="C34" s="19" t="s">
        <v>99</v>
      </c>
      <c r="D34" s="19" t="s">
        <v>206</v>
      </c>
      <c r="E34" s="19">
        <v>0.78317302321502835</v>
      </c>
    </row>
    <row r="35">
      <c r="A35" s="19" t="s">
        <v>178</v>
      </c>
      <c r="B35" s="19" t="s">
        <v>94</v>
      </c>
      <c r="C35" s="19" t="s">
        <v>99</v>
      </c>
      <c r="D35" s="19" t="s">
        <v>207</v>
      </c>
      <c r="E35" s="19">
        <v>0.29899999999954829</v>
      </c>
    </row>
    <row r="36">
      <c r="A36" s="19" t="s">
        <v>178</v>
      </c>
      <c r="B36" s="19" t="s">
        <v>94</v>
      </c>
      <c r="C36" s="19" t="s">
        <v>99</v>
      </c>
      <c r="D36" s="19" t="s">
        <v>208</v>
      </c>
      <c r="E36" s="19">
        <v>0.55336412403973878</v>
      </c>
    </row>
    <row r="37">
      <c r="A37" s="19" t="s">
        <v>178</v>
      </c>
      <c r="B37" s="19" t="s">
        <v>94</v>
      </c>
      <c r="C37" s="19" t="s">
        <v>99</v>
      </c>
      <c r="D37" s="19" t="s">
        <v>209</v>
      </c>
      <c r="E37" s="19">
        <v>0.30583587596245443</v>
      </c>
    </row>
    <row r="38">
      <c r="A38" s="19" t="s">
        <v>178</v>
      </c>
      <c r="B38" s="19" t="s">
        <v>94</v>
      </c>
      <c r="C38" s="19" t="s">
        <v>99</v>
      </c>
      <c r="D38" s="19" t="s">
        <v>210</v>
      </c>
      <c r="E38" s="19">
        <v>1.1751999511999749</v>
      </c>
    </row>
    <row r="39">
      <c r="A39" s="19" t="s">
        <v>178</v>
      </c>
      <c r="B39" s="19" t="s">
        <v>94</v>
      </c>
      <c r="C39" s="19" t="s">
        <v>99</v>
      </c>
      <c r="D39" s="19" t="s">
        <v>211</v>
      </c>
      <c r="E39" s="19">
        <v>0.12543205511429886</v>
      </c>
    </row>
    <row r="40">
      <c r="A40" s="19" t="s">
        <v>178</v>
      </c>
      <c r="B40" s="19" t="s">
        <v>94</v>
      </c>
      <c r="C40" s="19" t="s">
        <v>99</v>
      </c>
      <c r="D40" s="19" t="s">
        <v>212</v>
      </c>
      <c r="E40" s="19">
        <v>0.0060213361384268242</v>
      </c>
    </row>
    <row r="41">
      <c r="A41" s="19" t="s">
        <v>178</v>
      </c>
      <c r="B41" s="19" t="s">
        <v>94</v>
      </c>
      <c r="C41" s="19" t="s">
        <v>99</v>
      </c>
      <c r="D41" s="19" t="s">
        <v>213</v>
      </c>
      <c r="E41" s="19">
        <v>0.0060182573113110888</v>
      </c>
    </row>
    <row r="42">
      <c r="A42" s="19" t="s">
        <v>178</v>
      </c>
      <c r="B42" s="19" t="s">
        <v>94</v>
      </c>
      <c r="C42" s="19" t="s">
        <v>99</v>
      </c>
      <c r="D42" s="19" t="s">
        <v>214</v>
      </c>
      <c r="E42" s="19">
        <v>0.11259538976846534</v>
      </c>
    </row>
    <row r="43">
      <c r="A43" s="19" t="s">
        <v>178</v>
      </c>
      <c r="B43" s="19" t="s">
        <v>94</v>
      </c>
      <c r="C43" s="19" t="s">
        <v>99</v>
      </c>
      <c r="D43" s="19" t="s">
        <v>215</v>
      </c>
      <c r="E43" s="19">
        <v>0.51428785571755253</v>
      </c>
    </row>
    <row r="44">
      <c r="A44" s="19" t="s">
        <v>178</v>
      </c>
      <c r="B44" s="19" t="s">
        <v>94</v>
      </c>
      <c r="C44" s="19" t="s">
        <v>99</v>
      </c>
      <c r="D44" s="19" t="s">
        <v>216</v>
      </c>
      <c r="E44" s="19">
        <v>1.1581998299953669</v>
      </c>
    </row>
    <row r="45">
      <c r="A45" s="19" t="s">
        <v>178</v>
      </c>
      <c r="B45" s="19" t="s">
        <v>94</v>
      </c>
      <c r="C45" s="19" t="s">
        <v>99</v>
      </c>
      <c r="D45" s="19" t="s">
        <v>217</v>
      </c>
      <c r="E45" s="19">
        <v>0.1789999999999991</v>
      </c>
    </row>
    <row r="46">
      <c r="A46" s="19" t="s">
        <v>178</v>
      </c>
      <c r="B46" s="19" t="s">
        <v>94</v>
      </c>
      <c r="C46" s="19" t="s">
        <v>99</v>
      </c>
      <c r="D46" s="19" t="s">
        <v>218</v>
      </c>
      <c r="E46" s="19">
        <v>0.74814131006418583</v>
      </c>
    </row>
    <row r="47">
      <c r="A47" s="19" t="s">
        <v>178</v>
      </c>
      <c r="B47" s="19" t="s">
        <v>94</v>
      </c>
      <c r="C47" s="19" t="s">
        <v>99</v>
      </c>
      <c r="D47" s="19" t="s">
        <v>219</v>
      </c>
      <c r="E47" s="19">
        <v>0.75074799906324086</v>
      </c>
    </row>
    <row r="48">
      <c r="A48" s="19" t="s">
        <v>178</v>
      </c>
      <c r="B48" s="19" t="s">
        <v>94</v>
      </c>
      <c r="C48" s="19" t="s">
        <v>99</v>
      </c>
      <c r="D48" s="19" t="s">
        <v>220</v>
      </c>
      <c r="E48" s="19">
        <v>1.1275750584145763</v>
      </c>
    </row>
    <row r="49">
      <c r="A49" s="19" t="s">
        <v>178</v>
      </c>
      <c r="B49" s="19" t="s">
        <v>94</v>
      </c>
      <c r="C49" s="19" t="s">
        <v>99</v>
      </c>
      <c r="D49" s="19" t="s">
        <v>221</v>
      </c>
      <c r="E49" s="19">
        <v>1.8773132052602239</v>
      </c>
    </row>
    <row r="50">
      <c r="A50" s="19" t="s">
        <v>178</v>
      </c>
      <c r="B50" s="19" t="s">
        <v>94</v>
      </c>
      <c r="C50" s="19" t="s">
        <v>99</v>
      </c>
      <c r="D50" s="19" t="s">
        <v>222</v>
      </c>
      <c r="E50" s="19">
        <v>1.2067002324702474</v>
      </c>
    </row>
    <row r="51">
      <c r="A51" s="19" t="s">
        <v>178</v>
      </c>
      <c r="B51" s="19" t="s">
        <v>94</v>
      </c>
      <c r="C51" s="19" t="s">
        <v>99</v>
      </c>
      <c r="D51" s="19" t="s">
        <v>223</v>
      </c>
      <c r="E51" s="19">
        <v>1.2356517604509398</v>
      </c>
    </row>
    <row r="52">
      <c r="A52" s="19" t="s">
        <v>178</v>
      </c>
      <c r="B52" s="19" t="s">
        <v>94</v>
      </c>
      <c r="C52" s="19" t="s">
        <v>99</v>
      </c>
      <c r="D52" s="19" t="s">
        <v>224</v>
      </c>
      <c r="E52" s="19">
        <v>0.18593246386051757</v>
      </c>
    </row>
    <row r="53">
      <c r="A53" s="19" t="s">
        <v>178</v>
      </c>
      <c r="B53" s="19" t="s">
        <v>94</v>
      </c>
      <c r="C53" s="19" t="s">
        <v>99</v>
      </c>
      <c r="D53" s="19" t="s">
        <v>225</v>
      </c>
      <c r="E53" s="19">
        <v>0.31900000000000112</v>
      </c>
    </row>
    <row r="54">
      <c r="A54" s="19" t="s">
        <v>178</v>
      </c>
      <c r="B54" s="19" t="s">
        <v>94</v>
      </c>
      <c r="C54" s="19" t="s">
        <v>99</v>
      </c>
      <c r="D54" s="19" t="s">
        <v>226</v>
      </c>
      <c r="E54" s="19">
        <v>1.3425683360535061</v>
      </c>
    </row>
    <row r="55">
      <c r="A55" s="19" t="s">
        <v>178</v>
      </c>
      <c r="B55" s="19" t="s">
        <v>94</v>
      </c>
      <c r="C55" s="19" t="s">
        <v>99</v>
      </c>
      <c r="D55" s="19" t="s">
        <v>227</v>
      </c>
      <c r="E55" s="19">
        <v>0.023622814342122635</v>
      </c>
    </row>
    <row r="56">
      <c r="A56" s="19" t="s">
        <v>178</v>
      </c>
      <c r="B56" s="19" t="s">
        <v>94</v>
      </c>
      <c r="C56" s="19" t="s">
        <v>99</v>
      </c>
      <c r="D56" s="19" t="s">
        <v>228</v>
      </c>
      <c r="E56" s="19">
        <v>0.47678622673792109</v>
      </c>
    </row>
    <row r="57">
      <c r="A57" s="19" t="s">
        <v>178</v>
      </c>
      <c r="B57" s="19" t="s">
        <v>94</v>
      </c>
      <c r="C57" s="19" t="s">
        <v>99</v>
      </c>
      <c r="D57" s="19" t="s">
        <v>229</v>
      </c>
      <c r="E57" s="19">
        <v>0.46561366286205347</v>
      </c>
    </row>
    <row r="58">
      <c r="A58" s="1" t="s">
        <v>87</v>
      </c>
      <c r="B58" s="1" t="s">
        <v>87</v>
      </c>
      <c r="C58" s="1">
        <f>SUBTOTAL(103,Elements13_8_11[Elemento])</f>
      </c>
      <c r="D58" s="1" t="s">
        <v>87</v>
      </c>
      <c r="E58" s="1">
        <f>SUBTOTAL(109,Elements13_8_11[Totais:])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1.xml><?xml version="1.0" encoding="utf-8"?>
<worksheet xmlns:r="http://schemas.openxmlformats.org/officeDocument/2006/relationships" xmlns="http://schemas.openxmlformats.org/spreadsheetml/2006/main">
  <dimension ref="A1:E57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20</v>
      </c>
      <c r="B1" s="9" t="s">
        <v>20</v>
      </c>
      <c r="C1" s="9" t="s">
        <v>20</v>
      </c>
      <c r="D1" s="9" t="s">
        <v>20</v>
      </c>
      <c r="E1" s="9" t="s">
        <v>20</v>
      </c>
    </row>
    <row r="2">
      <c r="A2" s="9" t="s">
        <v>20</v>
      </c>
      <c r="B2" s="9" t="s">
        <v>20</v>
      </c>
      <c r="C2" s="9" t="s">
        <v>20</v>
      </c>
      <c r="D2" s="9" t="s">
        <v>20</v>
      </c>
      <c r="E2" s="9" t="s">
        <v>20</v>
      </c>
    </row>
    <row r="4">
      <c r="A4" s="20" t="s">
        <v>100</v>
      </c>
      <c r="B4" s="20" t="s">
        <v>100</v>
      </c>
      <c r="C4" s="20" t="s">
        <v>100</v>
      </c>
      <c r="D4" s="20" t="s">
        <v>100</v>
      </c>
      <c r="E4" s="20" t="s">
        <v>100</v>
      </c>
    </row>
    <row r="5">
      <c r="A5" s="25" t="s">
        <v>87</v>
      </c>
      <c r="B5" s="25" t="s">
        <v>87</v>
      </c>
      <c r="C5" s="25" t="s">
        <v>87</v>
      </c>
      <c r="D5" s="25" t="s">
        <v>87</v>
      </c>
      <c r="E5" s="25" t="s">
        <v>87</v>
      </c>
    </row>
    <row r="6">
      <c r="A6" s="18" t="s">
        <v>173</v>
      </c>
      <c r="B6" s="18" t="s">
        <v>174</v>
      </c>
      <c r="C6" s="18" t="s">
        <v>175</v>
      </c>
      <c r="D6" s="18" t="s">
        <v>176</v>
      </c>
      <c r="E6" s="18" t="s">
        <v>177</v>
      </c>
    </row>
    <row r="7">
      <c r="A7" s="19" t="s">
        <v>178</v>
      </c>
      <c r="B7" s="19" t="s">
        <v>94</v>
      </c>
      <c r="C7" s="19" t="s">
        <v>103</v>
      </c>
      <c r="D7" s="19" t="s">
        <v>230</v>
      </c>
      <c r="E7" s="19">
        <v>0.095010101267774483</v>
      </c>
    </row>
    <row r="8">
      <c r="A8" s="19" t="s">
        <v>178</v>
      </c>
      <c r="B8" s="19" t="s">
        <v>94</v>
      </c>
      <c r="C8" s="19" t="s">
        <v>103</v>
      </c>
      <c r="D8" s="19" t="s">
        <v>231</v>
      </c>
      <c r="E8" s="19">
        <v>0.010651343208833623</v>
      </c>
    </row>
    <row r="9">
      <c r="A9" s="19" t="s">
        <v>178</v>
      </c>
      <c r="B9" s="19" t="s">
        <v>94</v>
      </c>
      <c r="C9" s="19" t="s">
        <v>103</v>
      </c>
      <c r="D9" s="19" t="s">
        <v>232</v>
      </c>
      <c r="E9" s="19">
        <v>0.095010101267760716</v>
      </c>
    </row>
    <row r="10">
      <c r="A10" s="19" t="s">
        <v>178</v>
      </c>
      <c r="B10" s="19" t="s">
        <v>94</v>
      </c>
      <c r="C10" s="19" t="s">
        <v>103</v>
      </c>
      <c r="D10" s="19" t="s">
        <v>233</v>
      </c>
      <c r="E10" s="19">
        <v>4.5600050399749712</v>
      </c>
    </row>
    <row r="11">
      <c r="A11" s="19" t="s">
        <v>178</v>
      </c>
      <c r="B11" s="19" t="s">
        <v>94</v>
      </c>
      <c r="C11" s="19" t="s">
        <v>103</v>
      </c>
      <c r="D11" s="19" t="s">
        <v>234</v>
      </c>
      <c r="E11" s="19">
        <v>0.0050097853250248656</v>
      </c>
    </row>
    <row r="12">
      <c r="A12" s="19" t="s">
        <v>178</v>
      </c>
      <c r="B12" s="19" t="s">
        <v>94</v>
      </c>
      <c r="C12" s="19" t="s">
        <v>103</v>
      </c>
      <c r="D12" s="19" t="s">
        <v>235</v>
      </c>
      <c r="E12" s="19">
        <v>0.00852588053155688</v>
      </c>
    </row>
    <row r="13">
      <c r="A13" s="19" t="s">
        <v>178</v>
      </c>
      <c r="B13" s="19" t="s">
        <v>94</v>
      </c>
      <c r="C13" s="19" t="s">
        <v>103</v>
      </c>
      <c r="D13" s="19" t="s">
        <v>236</v>
      </c>
      <c r="E13" s="19">
        <v>0.0050618539635362931</v>
      </c>
    </row>
    <row r="14">
      <c r="A14" s="19" t="s">
        <v>178</v>
      </c>
      <c r="B14" s="19" t="s">
        <v>94</v>
      </c>
      <c r="C14" s="19" t="s">
        <v>103</v>
      </c>
      <c r="D14" s="19" t="s">
        <v>237</v>
      </c>
      <c r="E14" s="19">
        <v>0.0079390334558268241</v>
      </c>
    </row>
    <row r="15">
      <c r="A15" s="19" t="s">
        <v>178</v>
      </c>
      <c r="B15" s="19" t="s">
        <v>94</v>
      </c>
      <c r="C15" s="19" t="s">
        <v>103</v>
      </c>
      <c r="D15" s="19" t="s">
        <v>238</v>
      </c>
      <c r="E15" s="19">
        <v>0.098668106531294972</v>
      </c>
    </row>
    <row r="16">
      <c r="A16" s="19" t="s">
        <v>178</v>
      </c>
      <c r="B16" s="19" t="s">
        <v>94</v>
      </c>
      <c r="C16" s="19" t="s">
        <v>103</v>
      </c>
      <c r="D16" s="19" t="s">
        <v>239</v>
      </c>
      <c r="E16" s="19">
        <v>0.007939033455863968</v>
      </c>
    </row>
    <row r="17">
      <c r="A17" s="19" t="s">
        <v>178</v>
      </c>
      <c r="B17" s="19" t="s">
        <v>94</v>
      </c>
      <c r="C17" s="19" t="s">
        <v>103</v>
      </c>
      <c r="D17" s="19" t="s">
        <v>240</v>
      </c>
      <c r="E17" s="19">
        <v>0.028351506560794004</v>
      </c>
    </row>
    <row r="18">
      <c r="A18" s="19" t="s">
        <v>178</v>
      </c>
      <c r="B18" s="19" t="s">
        <v>94</v>
      </c>
      <c r="C18" s="19" t="s">
        <v>103</v>
      </c>
      <c r="D18" s="19" t="s">
        <v>241</v>
      </c>
      <c r="E18" s="19">
        <v>0.065076487783275808</v>
      </c>
    </row>
    <row r="19">
      <c r="A19" s="19" t="s">
        <v>178</v>
      </c>
      <c r="B19" s="19" t="s">
        <v>94</v>
      </c>
      <c r="C19" s="19" t="s">
        <v>103</v>
      </c>
      <c r="D19" s="19" t="s">
        <v>242</v>
      </c>
      <c r="E19" s="19">
        <v>0.0283515065609483</v>
      </c>
    </row>
    <row r="20">
      <c r="A20" s="19" t="s">
        <v>178</v>
      </c>
      <c r="B20" s="19" t="s">
        <v>94</v>
      </c>
      <c r="C20" s="19" t="s">
        <v>103</v>
      </c>
      <c r="D20" s="19" t="s">
        <v>243</v>
      </c>
      <c r="E20" s="19">
        <v>0.015258829924827858</v>
      </c>
    </row>
    <row r="21">
      <c r="A21" s="19" t="s">
        <v>178</v>
      </c>
      <c r="B21" s="19" t="s">
        <v>94</v>
      </c>
      <c r="C21" s="19" t="s">
        <v>103</v>
      </c>
      <c r="D21" s="19" t="s">
        <v>244</v>
      </c>
      <c r="E21" s="19">
        <v>0.014763414687908131</v>
      </c>
    </row>
    <row r="22">
      <c r="A22" s="19" t="s">
        <v>178</v>
      </c>
      <c r="B22" s="19" t="s">
        <v>94</v>
      </c>
      <c r="C22" s="19" t="s">
        <v>103</v>
      </c>
      <c r="D22" s="19" t="s">
        <v>245</v>
      </c>
      <c r="E22" s="19">
        <v>1.7850101027405607</v>
      </c>
    </row>
    <row r="23">
      <c r="A23" s="19" t="s">
        <v>178</v>
      </c>
      <c r="B23" s="19" t="s">
        <v>94</v>
      </c>
      <c r="C23" s="19" t="s">
        <v>103</v>
      </c>
      <c r="D23" s="19" t="s">
        <v>246</v>
      </c>
      <c r="E23" s="19">
        <v>0.015250346244548654</v>
      </c>
    </row>
    <row r="24">
      <c r="A24" s="19" t="s">
        <v>178</v>
      </c>
      <c r="B24" s="19" t="s">
        <v>94</v>
      </c>
      <c r="C24" s="19" t="s">
        <v>103</v>
      </c>
      <c r="D24" s="19" t="s">
        <v>247</v>
      </c>
      <c r="E24" s="19">
        <v>0.50828923608823862</v>
      </c>
    </row>
    <row r="25">
      <c r="A25" s="19" t="s">
        <v>178</v>
      </c>
      <c r="B25" s="19" t="s">
        <v>94</v>
      </c>
      <c r="C25" s="19" t="s">
        <v>103</v>
      </c>
      <c r="D25" s="19" t="s">
        <v>248</v>
      </c>
      <c r="E25" s="19">
        <v>0.055487113059647292</v>
      </c>
    </row>
    <row r="26">
      <c r="A26" s="19" t="s">
        <v>178</v>
      </c>
      <c r="B26" s="19" t="s">
        <v>94</v>
      </c>
      <c r="C26" s="19" t="s">
        <v>103</v>
      </c>
      <c r="D26" s="19" t="s">
        <v>249</v>
      </c>
      <c r="E26" s="19">
        <v>0.002653504942707244</v>
      </c>
    </row>
    <row r="27">
      <c r="A27" s="19" t="s">
        <v>178</v>
      </c>
      <c r="B27" s="19" t="s">
        <v>94</v>
      </c>
      <c r="C27" s="19" t="s">
        <v>103</v>
      </c>
      <c r="D27" s="19" t="s">
        <v>250</v>
      </c>
      <c r="E27" s="19">
        <v>0.045602122085988</v>
      </c>
    </row>
    <row r="28">
      <c r="A28" s="19" t="s">
        <v>178</v>
      </c>
      <c r="B28" s="19" t="s">
        <v>94</v>
      </c>
      <c r="C28" s="19" t="s">
        <v>103</v>
      </c>
      <c r="D28" s="19" t="s">
        <v>251</v>
      </c>
      <c r="E28" s="19">
        <v>0.0026535049427951888</v>
      </c>
    </row>
    <row r="29">
      <c r="A29" s="19" t="s">
        <v>178</v>
      </c>
      <c r="B29" s="19" t="s">
        <v>94</v>
      </c>
      <c r="C29" s="19" t="s">
        <v>103</v>
      </c>
      <c r="D29" s="19" t="s">
        <v>252</v>
      </c>
      <c r="E29" s="19">
        <v>0.012742729448164984</v>
      </c>
    </row>
    <row r="30">
      <c r="A30" s="19" t="s">
        <v>178</v>
      </c>
      <c r="B30" s="19" t="s">
        <v>94</v>
      </c>
      <c r="C30" s="19" t="s">
        <v>103</v>
      </c>
      <c r="D30" s="19" t="s">
        <v>253</v>
      </c>
      <c r="E30" s="19">
        <v>0.013476787369654051</v>
      </c>
    </row>
    <row r="31">
      <c r="A31" s="19" t="s">
        <v>178</v>
      </c>
      <c r="B31" s="19" t="s">
        <v>94</v>
      </c>
      <c r="C31" s="19" t="s">
        <v>103</v>
      </c>
      <c r="D31" s="19" t="s">
        <v>254</v>
      </c>
      <c r="E31" s="19">
        <v>0.0053616061056722519</v>
      </c>
    </row>
    <row r="32">
      <c r="A32" s="19" t="s">
        <v>178</v>
      </c>
      <c r="B32" s="19" t="s">
        <v>94</v>
      </c>
      <c r="C32" s="19" t="s">
        <v>103</v>
      </c>
      <c r="D32" s="19" t="s">
        <v>255</v>
      </c>
      <c r="E32" s="19">
        <v>0.010649902674312626</v>
      </c>
    </row>
    <row r="33">
      <c r="A33" s="19" t="s">
        <v>178</v>
      </c>
      <c r="B33" s="19" t="s">
        <v>94</v>
      </c>
      <c r="C33" s="19" t="s">
        <v>103</v>
      </c>
      <c r="D33" s="19" t="s">
        <v>256</v>
      </c>
      <c r="E33" s="19">
        <v>0.00739847568377818</v>
      </c>
    </row>
    <row r="34">
      <c r="A34" s="19" t="s">
        <v>178</v>
      </c>
      <c r="B34" s="19" t="s">
        <v>94</v>
      </c>
      <c r="C34" s="19" t="s">
        <v>103</v>
      </c>
      <c r="D34" s="19" t="s">
        <v>257</v>
      </c>
      <c r="E34" s="19">
        <v>0.03000505063389293</v>
      </c>
    </row>
    <row r="35">
      <c r="A35" s="19" t="s">
        <v>178</v>
      </c>
      <c r="B35" s="19" t="s">
        <v>94</v>
      </c>
      <c r="C35" s="19" t="s">
        <v>103</v>
      </c>
      <c r="D35" s="19" t="s">
        <v>258</v>
      </c>
      <c r="E35" s="19">
        <v>0.28000505063389242</v>
      </c>
    </row>
    <row r="36">
      <c r="A36" s="19" t="s">
        <v>178</v>
      </c>
      <c r="B36" s="19" t="s">
        <v>94</v>
      </c>
      <c r="C36" s="19" t="s">
        <v>103</v>
      </c>
      <c r="D36" s="19" t="s">
        <v>259</v>
      </c>
      <c r="E36" s="19">
        <v>0.020010101267774107</v>
      </c>
    </row>
    <row r="37">
      <c r="A37" s="19" t="s">
        <v>178</v>
      </c>
      <c r="B37" s="19" t="s">
        <v>94</v>
      </c>
      <c r="C37" s="19" t="s">
        <v>103</v>
      </c>
      <c r="D37" s="19" t="s">
        <v>260</v>
      </c>
      <c r="E37" s="19">
        <v>0.020009404842553903</v>
      </c>
    </row>
    <row r="38">
      <c r="A38" s="19" t="s">
        <v>178</v>
      </c>
      <c r="B38" s="19" t="s">
        <v>94</v>
      </c>
      <c r="C38" s="19" t="s">
        <v>103</v>
      </c>
      <c r="D38" s="19" t="s">
        <v>261</v>
      </c>
      <c r="E38" s="19">
        <v>0.034429536244139004</v>
      </c>
    </row>
    <row r="39">
      <c r="A39" s="19" t="s">
        <v>178</v>
      </c>
      <c r="B39" s="19" t="s">
        <v>94</v>
      </c>
      <c r="C39" s="19" t="s">
        <v>103</v>
      </c>
      <c r="D39" s="19" t="s">
        <v>262</v>
      </c>
      <c r="E39" s="19">
        <v>0.031582195991130907</v>
      </c>
    </row>
    <row r="40">
      <c r="A40" s="19" t="s">
        <v>178</v>
      </c>
      <c r="B40" s="19" t="s">
        <v>94</v>
      </c>
      <c r="C40" s="19" t="s">
        <v>103</v>
      </c>
      <c r="D40" s="19" t="s">
        <v>263</v>
      </c>
      <c r="E40" s="19">
        <v>0.0078531777252272179</v>
      </c>
    </row>
    <row r="41">
      <c r="A41" s="19" t="s">
        <v>178</v>
      </c>
      <c r="B41" s="19" t="s">
        <v>94</v>
      </c>
      <c r="C41" s="19" t="s">
        <v>103</v>
      </c>
      <c r="D41" s="19" t="s">
        <v>264</v>
      </c>
      <c r="E41" s="19">
        <v>0.010777231134425745</v>
      </c>
    </row>
    <row r="42">
      <c r="A42" s="19" t="s">
        <v>178</v>
      </c>
      <c r="B42" s="19" t="s">
        <v>94</v>
      </c>
      <c r="C42" s="19" t="s">
        <v>103</v>
      </c>
      <c r="D42" s="19" t="s">
        <v>265</v>
      </c>
      <c r="E42" s="19">
        <v>0.0078531777251450371</v>
      </c>
    </row>
    <row r="43">
      <c r="A43" s="19" t="s">
        <v>178</v>
      </c>
      <c r="B43" s="19" t="s">
        <v>94</v>
      </c>
      <c r="C43" s="19" t="s">
        <v>103</v>
      </c>
      <c r="D43" s="19" t="s">
        <v>266</v>
      </c>
      <c r="E43" s="19">
        <v>0.0067258300201630461</v>
      </c>
    </row>
    <row r="44">
      <c r="A44" s="19" t="s">
        <v>178</v>
      </c>
      <c r="B44" s="19" t="s">
        <v>94</v>
      </c>
      <c r="C44" s="19" t="s">
        <v>103</v>
      </c>
      <c r="D44" s="19" t="s">
        <v>267</v>
      </c>
      <c r="E44" s="19">
        <v>0.040010101267772762</v>
      </c>
    </row>
    <row r="45">
      <c r="A45" s="19" t="s">
        <v>178</v>
      </c>
      <c r="B45" s="19" t="s">
        <v>94</v>
      </c>
      <c r="C45" s="19" t="s">
        <v>103</v>
      </c>
      <c r="D45" s="19" t="s">
        <v>268</v>
      </c>
      <c r="E45" s="19">
        <v>0.035010101267771661</v>
      </c>
    </row>
    <row r="46">
      <c r="A46" s="19" t="s">
        <v>178</v>
      </c>
      <c r="B46" s="19" t="s">
        <v>94</v>
      </c>
      <c r="C46" s="19" t="s">
        <v>103</v>
      </c>
      <c r="D46" s="19" t="s">
        <v>269</v>
      </c>
      <c r="E46" s="19">
        <v>0.022716927858315156</v>
      </c>
    </row>
    <row r="47">
      <c r="A47" s="19" t="s">
        <v>178</v>
      </c>
      <c r="B47" s="19" t="s">
        <v>94</v>
      </c>
      <c r="C47" s="19" t="s">
        <v>103</v>
      </c>
      <c r="D47" s="19" t="s">
        <v>270</v>
      </c>
      <c r="E47" s="19">
        <v>0.0067200183963264356</v>
      </c>
    </row>
    <row r="48">
      <c r="A48" s="19" t="s">
        <v>178</v>
      </c>
      <c r="B48" s="19" t="s">
        <v>94</v>
      </c>
      <c r="C48" s="19" t="s">
        <v>103</v>
      </c>
      <c r="D48" s="19" t="s">
        <v>271</v>
      </c>
      <c r="E48" s="19">
        <v>0.0037968978321802427</v>
      </c>
    </row>
    <row r="49">
      <c r="A49" s="19" t="s">
        <v>178</v>
      </c>
      <c r="B49" s="19" t="s">
        <v>94</v>
      </c>
      <c r="C49" s="19" t="s">
        <v>103</v>
      </c>
      <c r="D49" s="19" t="s">
        <v>272</v>
      </c>
      <c r="E49" s="19">
        <v>0.015009406620804694</v>
      </c>
    </row>
    <row r="50">
      <c r="A50" s="19" t="s">
        <v>178</v>
      </c>
      <c r="B50" s="19" t="s">
        <v>94</v>
      </c>
      <c r="C50" s="19" t="s">
        <v>103</v>
      </c>
      <c r="D50" s="19" t="s">
        <v>273</v>
      </c>
      <c r="E50" s="19">
        <v>0.0050094120556981436</v>
      </c>
    </row>
    <row r="51">
      <c r="A51" s="19" t="s">
        <v>178</v>
      </c>
      <c r="B51" s="19" t="s">
        <v>94</v>
      </c>
      <c r="C51" s="19" t="s">
        <v>103</v>
      </c>
      <c r="D51" s="19" t="s">
        <v>274</v>
      </c>
      <c r="E51" s="19">
        <v>0.0050092313751130494</v>
      </c>
    </row>
    <row r="52">
      <c r="A52" s="19" t="s">
        <v>178</v>
      </c>
      <c r="B52" s="19" t="s">
        <v>94</v>
      </c>
      <c r="C52" s="19" t="s">
        <v>103</v>
      </c>
      <c r="D52" s="19" t="s">
        <v>275</v>
      </c>
      <c r="E52" s="19">
        <v>0.010009419039342694</v>
      </c>
    </row>
    <row r="53">
      <c r="A53" s="19" t="s">
        <v>178</v>
      </c>
      <c r="B53" s="19" t="s">
        <v>94</v>
      </c>
      <c r="C53" s="19" t="s">
        <v>103</v>
      </c>
      <c r="D53" s="19" t="s">
        <v>276</v>
      </c>
      <c r="E53" s="19">
        <v>0.02000940012794716</v>
      </c>
    </row>
    <row r="54">
      <c r="A54" s="19" t="s">
        <v>178</v>
      </c>
      <c r="B54" s="19" t="s">
        <v>94</v>
      </c>
      <c r="C54" s="19" t="s">
        <v>103</v>
      </c>
      <c r="D54" s="19" t="s">
        <v>277</v>
      </c>
      <c r="E54" s="19">
        <v>0.0037963917861739676</v>
      </c>
    </row>
    <row r="55">
      <c r="A55" s="19" t="s">
        <v>178</v>
      </c>
      <c r="B55" s="19" t="s">
        <v>94</v>
      </c>
      <c r="C55" s="19" t="s">
        <v>103</v>
      </c>
      <c r="D55" s="19" t="s">
        <v>278</v>
      </c>
      <c r="E55" s="19">
        <v>0.0058679656440533308</v>
      </c>
    </row>
    <row r="56">
      <c r="A56" s="19" t="s">
        <v>178</v>
      </c>
      <c r="B56" s="19" t="s">
        <v>94</v>
      </c>
      <c r="C56" s="19" t="s">
        <v>103</v>
      </c>
      <c r="D56" s="19" t="s">
        <v>279</v>
      </c>
      <c r="E56" s="19">
        <v>0.0058679656426880219</v>
      </c>
    </row>
    <row r="57">
      <c r="A57" s="1" t="s">
        <v>87</v>
      </c>
      <c r="B57" s="1" t="s">
        <v>87</v>
      </c>
      <c r="C57" s="1">
        <f>SUBTOTAL(103,Elements13_8_21[Elemento])</f>
      </c>
      <c r="D57" s="1" t="s">
        <v>87</v>
      </c>
      <c r="E57" s="1">
        <f>SUBTOTAL(109,Elements13_8_21[Totais:])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2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25</v>
      </c>
      <c r="B1" s="9" t="s">
        <v>25</v>
      </c>
      <c r="C1" s="9" t="s">
        <v>25</v>
      </c>
      <c r="D1" s="9" t="s">
        <v>25</v>
      </c>
      <c r="E1" s="9" t="s">
        <v>25</v>
      </c>
    </row>
    <row r="2">
      <c r="A2" s="9" t="s">
        <v>25</v>
      </c>
      <c r="B2" s="9" t="s">
        <v>25</v>
      </c>
      <c r="C2" s="9" t="s">
        <v>25</v>
      </c>
      <c r="D2" s="9" t="s">
        <v>25</v>
      </c>
      <c r="E2" s="9" t="s">
        <v>25</v>
      </c>
    </row>
    <row r="4">
      <c r="A4" s="20" t="s">
        <v>114</v>
      </c>
      <c r="B4" s="20" t="s">
        <v>114</v>
      </c>
      <c r="C4" s="20" t="s">
        <v>114</v>
      </c>
      <c r="D4" s="20" t="s">
        <v>114</v>
      </c>
      <c r="E4" s="20" t="s">
        <v>114</v>
      </c>
    </row>
    <row r="5">
      <c r="A5" s="25" t="s">
        <v>87</v>
      </c>
      <c r="B5" s="25" t="s">
        <v>87</v>
      </c>
      <c r="C5" s="25" t="s">
        <v>87</v>
      </c>
      <c r="D5" s="25" t="s">
        <v>87</v>
      </c>
      <c r="E5" s="25" t="s">
        <v>87</v>
      </c>
    </row>
    <row r="6">
      <c r="A6" s="18" t="s">
        <v>173</v>
      </c>
      <c r="B6" s="18" t="s">
        <v>174</v>
      </c>
      <c r="C6" s="18" t="s">
        <v>175</v>
      </c>
      <c r="D6" s="18" t="s">
        <v>176</v>
      </c>
      <c r="E6" s="18" t="s">
        <v>177</v>
      </c>
    </row>
    <row r="7">
      <c r="A7" s="19" t="s">
        <v>178</v>
      </c>
      <c r="B7" s="19" t="s">
        <v>94</v>
      </c>
      <c r="C7" s="19" t="s">
        <v>117</v>
      </c>
      <c r="D7" s="19" t="s">
        <v>280</v>
      </c>
      <c r="E7" s="19">
        <v>1</v>
      </c>
    </row>
    <row r="8">
      <c r="A8" s="1" t="s">
        <v>87</v>
      </c>
      <c r="B8" s="1" t="s">
        <v>87</v>
      </c>
      <c r="C8" s="1">
        <f>SUBTOTAL(103,Elements13_8_31[Elemento])</f>
      </c>
      <c r="D8" s="1" t="s">
        <v>87</v>
      </c>
      <c r="E8" s="1">
        <f>SUBTOTAL(109,Elements13_8_31[Totais:])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3.xml><?xml version="1.0" encoding="utf-8"?>
<worksheet xmlns:r="http://schemas.openxmlformats.org/officeDocument/2006/relationships" xmlns="http://schemas.openxmlformats.org/spreadsheetml/2006/main">
  <dimension ref="A1:E241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30</v>
      </c>
      <c r="B1" s="9" t="s">
        <v>30</v>
      </c>
      <c r="C1" s="9" t="s">
        <v>30</v>
      </c>
      <c r="D1" s="9" t="s">
        <v>30</v>
      </c>
      <c r="E1" s="9" t="s">
        <v>30</v>
      </c>
    </row>
    <row r="2">
      <c r="A2" s="9" t="s">
        <v>30</v>
      </c>
      <c r="B2" s="9" t="s">
        <v>30</v>
      </c>
      <c r="C2" s="9" t="s">
        <v>30</v>
      </c>
      <c r="D2" s="9" t="s">
        <v>30</v>
      </c>
      <c r="E2" s="9" t="s">
        <v>30</v>
      </c>
    </row>
    <row r="4">
      <c r="A4" s="20" t="s">
        <v>119</v>
      </c>
      <c r="B4" s="20" t="s">
        <v>119</v>
      </c>
      <c r="C4" s="20" t="s">
        <v>119</v>
      </c>
      <c r="D4" s="20" t="s">
        <v>119</v>
      </c>
      <c r="E4" s="20" t="s">
        <v>119</v>
      </c>
    </row>
    <row r="5">
      <c r="A5" s="25" t="s">
        <v>120</v>
      </c>
      <c r="B5" s="25" t="s">
        <v>120</v>
      </c>
      <c r="C5" s="25" t="s">
        <v>120</v>
      </c>
      <c r="D5" s="25" t="s">
        <v>120</v>
      </c>
      <c r="E5" s="25" t="s">
        <v>120</v>
      </c>
    </row>
    <row r="6">
      <c r="A6" s="18" t="s">
        <v>173</v>
      </c>
      <c r="B6" s="18" t="s">
        <v>174</v>
      </c>
      <c r="C6" s="18" t="s">
        <v>175</v>
      </c>
      <c r="D6" s="18" t="s">
        <v>176</v>
      </c>
      <c r="E6" s="18" t="s">
        <v>177</v>
      </c>
    </row>
    <row r="7">
      <c r="A7" s="19" t="s">
        <v>178</v>
      </c>
      <c r="B7" s="19" t="s">
        <v>94</v>
      </c>
      <c r="C7" s="19" t="s">
        <v>122</v>
      </c>
      <c r="D7" s="19" t="s">
        <v>281</v>
      </c>
      <c r="E7" s="19">
        <v>0.600653244959875</v>
      </c>
    </row>
    <row r="8">
      <c r="A8" s="19" t="s">
        <v>178</v>
      </c>
      <c r="B8" s="19" t="s">
        <v>94</v>
      </c>
      <c r="C8" s="19" t="s">
        <v>122</v>
      </c>
      <c r="D8" s="19" t="s">
        <v>282</v>
      </c>
      <c r="E8" s="19">
        <v>2.7340950041558747</v>
      </c>
    </row>
    <row r="9">
      <c r="A9" s="19" t="s">
        <v>178</v>
      </c>
      <c r="B9" s="19" t="s">
        <v>94</v>
      </c>
      <c r="C9" s="19" t="s">
        <v>122</v>
      </c>
      <c r="D9" s="19" t="s">
        <v>283</v>
      </c>
      <c r="E9" s="19">
        <v>0.67363868503114088</v>
      </c>
    </row>
    <row r="10">
      <c r="A10" s="19" t="s">
        <v>178</v>
      </c>
      <c r="B10" s="19" t="s">
        <v>94</v>
      </c>
      <c r="C10" s="19" t="s">
        <v>122</v>
      </c>
      <c r="D10" s="19" t="s">
        <v>284</v>
      </c>
      <c r="E10" s="19">
        <v>1.0551450016038104</v>
      </c>
    </row>
    <row r="11">
      <c r="A11" s="19" t="s">
        <v>178</v>
      </c>
      <c r="B11" s="19" t="s">
        <v>94</v>
      </c>
      <c r="C11" s="19" t="s">
        <v>122</v>
      </c>
      <c r="D11" s="19" t="s">
        <v>285</v>
      </c>
      <c r="E11" s="19">
        <v>0.16900000025688702</v>
      </c>
    </row>
    <row r="12">
      <c r="A12" s="19" t="s">
        <v>178</v>
      </c>
      <c r="B12" s="19" t="s">
        <v>94</v>
      </c>
      <c r="C12" s="19" t="s">
        <v>122</v>
      </c>
      <c r="D12" s="19" t="s">
        <v>286</v>
      </c>
      <c r="E12" s="19">
        <v>2.458950003737574</v>
      </c>
    </row>
    <row r="13">
      <c r="A13" s="19" t="s">
        <v>178</v>
      </c>
      <c r="B13" s="19" t="s">
        <v>94</v>
      </c>
      <c r="C13" s="19" t="s">
        <v>122</v>
      </c>
      <c r="D13" s="19" t="s">
        <v>287</v>
      </c>
      <c r="E13" s="19">
        <v>0.18141506534906091</v>
      </c>
    </row>
    <row r="14">
      <c r="A14" s="19" t="s">
        <v>178</v>
      </c>
      <c r="B14" s="19" t="s">
        <v>94</v>
      </c>
      <c r="C14" s="19" t="s">
        <v>122</v>
      </c>
      <c r="D14" s="19" t="s">
        <v>288</v>
      </c>
      <c r="E14" s="19">
        <v>6.5856123462080411</v>
      </c>
    </row>
    <row r="15">
      <c r="A15" s="19" t="s">
        <v>178</v>
      </c>
      <c r="B15" s="19" t="s">
        <v>94</v>
      </c>
      <c r="C15" s="19" t="s">
        <v>122</v>
      </c>
      <c r="D15" s="19" t="s">
        <v>289</v>
      </c>
      <c r="E15" s="19">
        <v>0.026257087208497877</v>
      </c>
    </row>
    <row r="16">
      <c r="A16" s="19" t="s">
        <v>178</v>
      </c>
      <c r="B16" s="19" t="s">
        <v>94</v>
      </c>
      <c r="C16" s="19" t="s">
        <v>122</v>
      </c>
      <c r="D16" s="19" t="s">
        <v>290</v>
      </c>
      <c r="E16" s="19">
        <v>0.391940738079074</v>
      </c>
    </row>
    <row r="17">
      <c r="A17" s="19" t="s">
        <v>178</v>
      </c>
      <c r="B17" s="19" t="s">
        <v>94</v>
      </c>
      <c r="C17" s="19" t="s">
        <v>122</v>
      </c>
      <c r="D17" s="19" t="s">
        <v>291</v>
      </c>
      <c r="E17" s="19">
        <v>0.16397687441629588</v>
      </c>
    </row>
    <row r="18">
      <c r="A18" s="19" t="s">
        <v>178</v>
      </c>
      <c r="B18" s="19" t="s">
        <v>94</v>
      </c>
      <c r="C18" s="19" t="s">
        <v>122</v>
      </c>
      <c r="D18" s="19" t="s">
        <v>292</v>
      </c>
      <c r="E18" s="19">
        <v>1.150512412572539</v>
      </c>
    </row>
    <row r="19">
      <c r="A19" s="19" t="s">
        <v>178</v>
      </c>
      <c r="B19" s="19" t="s">
        <v>94</v>
      </c>
      <c r="C19" s="19" t="s">
        <v>122</v>
      </c>
      <c r="D19" s="19" t="s">
        <v>293</v>
      </c>
      <c r="E19" s="19">
        <v>0.95667656727821948</v>
      </c>
    </row>
    <row r="20">
      <c r="A20" s="19" t="s">
        <v>178</v>
      </c>
      <c r="B20" s="19" t="s">
        <v>94</v>
      </c>
      <c r="C20" s="19" t="s">
        <v>122</v>
      </c>
      <c r="D20" s="19" t="s">
        <v>294</v>
      </c>
      <c r="E20" s="19">
        <v>1.97601313465167</v>
      </c>
    </row>
    <row r="21">
      <c r="A21" s="19" t="s">
        <v>178</v>
      </c>
      <c r="B21" s="19" t="s">
        <v>94</v>
      </c>
      <c r="C21" s="19" t="s">
        <v>122</v>
      </c>
      <c r="D21" s="19" t="s">
        <v>295</v>
      </c>
      <c r="E21" s="19">
        <v>0.12285672395217924</v>
      </c>
    </row>
    <row r="22">
      <c r="A22" s="19" t="s">
        <v>178</v>
      </c>
      <c r="B22" s="19" t="s">
        <v>94</v>
      </c>
      <c r="C22" s="19" t="s">
        <v>122</v>
      </c>
      <c r="D22" s="19" t="s">
        <v>296</v>
      </c>
      <c r="E22" s="19">
        <v>0.29533040111513825</v>
      </c>
    </row>
    <row r="23">
      <c r="A23" s="19" t="s">
        <v>178</v>
      </c>
      <c r="B23" s="19" t="s">
        <v>94</v>
      </c>
      <c r="C23" s="19" t="s">
        <v>122</v>
      </c>
      <c r="D23" s="19" t="s">
        <v>297</v>
      </c>
      <c r="E23" s="19">
        <v>0.56830133340970013</v>
      </c>
    </row>
    <row r="24">
      <c r="A24" s="19" t="s">
        <v>178</v>
      </c>
      <c r="B24" s="19" t="s">
        <v>94</v>
      </c>
      <c r="C24" s="19" t="s">
        <v>122</v>
      </c>
      <c r="D24" s="19" t="s">
        <v>298</v>
      </c>
      <c r="E24" s="19">
        <v>0.80628996798770292</v>
      </c>
    </row>
    <row r="25">
      <c r="A25" s="19" t="s">
        <v>178</v>
      </c>
      <c r="B25" s="19" t="s">
        <v>94</v>
      </c>
      <c r="C25" s="19" t="s">
        <v>122</v>
      </c>
      <c r="D25" s="19" t="s">
        <v>299</v>
      </c>
      <c r="E25" s="19">
        <v>3.6005443893864979</v>
      </c>
    </row>
    <row r="26">
      <c r="A26" s="19" t="s">
        <v>178</v>
      </c>
      <c r="B26" s="19" t="s">
        <v>94</v>
      </c>
      <c r="C26" s="19" t="s">
        <v>122</v>
      </c>
      <c r="D26" s="19" t="s">
        <v>300</v>
      </c>
      <c r="E26" s="19">
        <v>1.4464639913566752</v>
      </c>
    </row>
    <row r="27">
      <c r="A27" s="19" t="s">
        <v>178</v>
      </c>
      <c r="B27" s="19" t="s">
        <v>94</v>
      </c>
      <c r="C27" s="19" t="s">
        <v>122</v>
      </c>
      <c r="D27" s="19" t="s">
        <v>301</v>
      </c>
      <c r="E27" s="19">
        <v>0.20768655534572755</v>
      </c>
    </row>
    <row r="28">
      <c r="A28" s="19" t="s">
        <v>178</v>
      </c>
      <c r="B28" s="19" t="s">
        <v>94</v>
      </c>
      <c r="C28" s="19" t="s">
        <v>122</v>
      </c>
      <c r="D28" s="19" t="s">
        <v>302</v>
      </c>
      <c r="E28" s="19">
        <v>4.1676700063347987</v>
      </c>
    </row>
    <row r="29">
      <c r="A29" s="19" t="s">
        <v>178</v>
      </c>
      <c r="B29" s="19" t="s">
        <v>94</v>
      </c>
      <c r="C29" s="19" t="s">
        <v>122</v>
      </c>
      <c r="D29" s="19" t="s">
        <v>303</v>
      </c>
      <c r="E29" s="19">
        <v>2.149095003266615</v>
      </c>
    </row>
    <row r="30">
      <c r="A30" s="19" t="s">
        <v>178</v>
      </c>
      <c r="B30" s="19" t="s">
        <v>94</v>
      </c>
      <c r="C30" s="19" t="s">
        <v>122</v>
      </c>
      <c r="D30" s="19" t="s">
        <v>304</v>
      </c>
      <c r="E30" s="19">
        <v>2.149095003266615</v>
      </c>
    </row>
    <row r="31">
      <c r="A31" s="19" t="s">
        <v>178</v>
      </c>
      <c r="B31" s="19" t="s">
        <v>94</v>
      </c>
      <c r="C31" s="19" t="s">
        <v>122</v>
      </c>
      <c r="D31" s="19" t="s">
        <v>305</v>
      </c>
      <c r="E31" s="19">
        <v>0.12597141726193059</v>
      </c>
    </row>
    <row r="32">
      <c r="A32" s="19" t="s">
        <v>178</v>
      </c>
      <c r="B32" s="19" t="s">
        <v>94</v>
      </c>
      <c r="C32" s="19" t="s">
        <v>122</v>
      </c>
      <c r="D32" s="19" t="s">
        <v>306</v>
      </c>
      <c r="E32" s="19">
        <v>2.2344643207771959</v>
      </c>
    </row>
    <row r="33">
      <c r="A33" s="19" t="s">
        <v>178</v>
      </c>
      <c r="B33" s="19" t="s">
        <v>94</v>
      </c>
      <c r="C33" s="19" t="s">
        <v>122</v>
      </c>
      <c r="D33" s="19" t="s">
        <v>307</v>
      </c>
      <c r="E33" s="19">
        <v>0.72206592898328037</v>
      </c>
    </row>
    <row r="34">
      <c r="A34" s="19" t="s">
        <v>178</v>
      </c>
      <c r="B34" s="19" t="s">
        <v>94</v>
      </c>
      <c r="C34" s="19" t="s">
        <v>122</v>
      </c>
      <c r="D34" s="19" t="s">
        <v>308</v>
      </c>
      <c r="E34" s="19">
        <v>0.43470608848427933</v>
      </c>
    </row>
    <row r="35">
      <c r="A35" s="19" t="s">
        <v>178</v>
      </c>
      <c r="B35" s="19" t="s">
        <v>94</v>
      </c>
      <c r="C35" s="19" t="s">
        <v>122</v>
      </c>
      <c r="D35" s="19" t="s">
        <v>309</v>
      </c>
      <c r="E35" s="19">
        <v>2.2790921732863505</v>
      </c>
    </row>
    <row r="36">
      <c r="A36" s="19" t="s">
        <v>178</v>
      </c>
      <c r="B36" s="19" t="s">
        <v>94</v>
      </c>
      <c r="C36" s="19" t="s">
        <v>122</v>
      </c>
      <c r="D36" s="19" t="s">
        <v>310</v>
      </c>
      <c r="E36" s="19">
        <v>0.27918207220158875</v>
      </c>
    </row>
    <row r="37">
      <c r="A37" s="19" t="s">
        <v>178</v>
      </c>
      <c r="B37" s="19" t="s">
        <v>94</v>
      </c>
      <c r="C37" s="19" t="s">
        <v>122</v>
      </c>
      <c r="D37" s="19" t="s">
        <v>311</v>
      </c>
      <c r="E37" s="19">
        <v>1.5010117087692578</v>
      </c>
    </row>
    <row r="38">
      <c r="A38" s="19" t="s">
        <v>178</v>
      </c>
      <c r="B38" s="19" t="s">
        <v>94</v>
      </c>
      <c r="C38" s="19" t="s">
        <v>122</v>
      </c>
      <c r="D38" s="19" t="s">
        <v>312</v>
      </c>
      <c r="E38" s="19">
        <v>0.28052343663020762</v>
      </c>
    </row>
    <row r="39">
      <c r="A39" s="19" t="s">
        <v>178</v>
      </c>
      <c r="B39" s="19" t="s">
        <v>94</v>
      </c>
      <c r="C39" s="19" t="s">
        <v>122</v>
      </c>
      <c r="D39" s="19" t="s">
        <v>313</v>
      </c>
      <c r="E39" s="19">
        <v>5.880701160752376</v>
      </c>
    </row>
    <row r="40">
      <c r="A40" s="19" t="s">
        <v>178</v>
      </c>
      <c r="B40" s="19" t="s">
        <v>94</v>
      </c>
      <c r="C40" s="19" t="s">
        <v>122</v>
      </c>
      <c r="D40" s="19" t="s">
        <v>314</v>
      </c>
      <c r="E40" s="19">
        <v>0.28617835961087912</v>
      </c>
    </row>
    <row r="41">
      <c r="A41" s="19" t="s">
        <v>178</v>
      </c>
      <c r="B41" s="19" t="s">
        <v>94</v>
      </c>
      <c r="C41" s="19" t="s">
        <v>122</v>
      </c>
      <c r="D41" s="19" t="s">
        <v>315</v>
      </c>
      <c r="E41" s="19">
        <v>3.1011168257949877</v>
      </c>
    </row>
    <row r="42">
      <c r="A42" s="19" t="s">
        <v>178</v>
      </c>
      <c r="B42" s="19" t="s">
        <v>94</v>
      </c>
      <c r="C42" s="19" t="s">
        <v>122</v>
      </c>
      <c r="D42" s="19" t="s">
        <v>316</v>
      </c>
      <c r="E42" s="19">
        <v>3.5936502551394485</v>
      </c>
    </row>
    <row r="43">
      <c r="A43" s="19" t="s">
        <v>178</v>
      </c>
      <c r="B43" s="19" t="s">
        <v>94</v>
      </c>
      <c r="C43" s="19" t="s">
        <v>122</v>
      </c>
      <c r="D43" s="19" t="s">
        <v>317</v>
      </c>
      <c r="E43" s="19">
        <v>5.5166919703527828</v>
      </c>
    </row>
    <row r="44">
      <c r="A44" s="19" t="s">
        <v>178</v>
      </c>
      <c r="B44" s="19" t="s">
        <v>94</v>
      </c>
      <c r="C44" s="19" t="s">
        <v>122</v>
      </c>
      <c r="D44" s="19" t="s">
        <v>318</v>
      </c>
      <c r="E44" s="19">
        <v>1.9247870484183165</v>
      </c>
    </row>
    <row r="45">
      <c r="A45" s="19" t="s">
        <v>178</v>
      </c>
      <c r="B45" s="19" t="s">
        <v>94</v>
      </c>
      <c r="C45" s="19" t="s">
        <v>122</v>
      </c>
      <c r="D45" s="19" t="s">
        <v>319</v>
      </c>
      <c r="E45" s="19">
        <v>1.499711800302012</v>
      </c>
    </row>
    <row r="46">
      <c r="A46" s="19" t="s">
        <v>178</v>
      </c>
      <c r="B46" s="19" t="s">
        <v>94</v>
      </c>
      <c r="C46" s="19" t="s">
        <v>122</v>
      </c>
      <c r="D46" s="19" t="s">
        <v>320</v>
      </c>
      <c r="E46" s="19">
        <v>2.7370078146400121</v>
      </c>
    </row>
    <row r="47">
      <c r="A47" s="19" t="s">
        <v>178</v>
      </c>
      <c r="B47" s="19" t="s">
        <v>94</v>
      </c>
      <c r="C47" s="19" t="s">
        <v>122</v>
      </c>
      <c r="D47" s="19" t="s">
        <v>321</v>
      </c>
      <c r="E47" s="19">
        <v>0.28209305201729046</v>
      </c>
    </row>
    <row r="48">
      <c r="A48" s="19" t="s">
        <v>178</v>
      </c>
      <c r="B48" s="19" t="s">
        <v>94</v>
      </c>
      <c r="C48" s="19" t="s">
        <v>122</v>
      </c>
      <c r="D48" s="19" t="s">
        <v>322</v>
      </c>
      <c r="E48" s="19">
        <v>0.099709885923800035</v>
      </c>
    </row>
    <row r="49">
      <c r="A49" s="19" t="s">
        <v>178</v>
      </c>
      <c r="B49" s="19" t="s">
        <v>94</v>
      </c>
      <c r="C49" s="19" t="s">
        <v>122</v>
      </c>
      <c r="D49" s="19" t="s">
        <v>323</v>
      </c>
      <c r="E49" s="19">
        <v>0.51589623526902828</v>
      </c>
    </row>
    <row r="50">
      <c r="A50" s="19" t="s">
        <v>178</v>
      </c>
      <c r="B50" s="19" t="s">
        <v>94</v>
      </c>
      <c r="C50" s="19" t="s">
        <v>122</v>
      </c>
      <c r="D50" s="19" t="s">
        <v>324</v>
      </c>
      <c r="E50" s="19">
        <v>0.3160902944141753</v>
      </c>
    </row>
    <row r="51">
      <c r="A51" s="19" t="s">
        <v>178</v>
      </c>
      <c r="B51" s="19" t="s">
        <v>94</v>
      </c>
      <c r="C51" s="19" t="s">
        <v>122</v>
      </c>
      <c r="D51" s="19" t="s">
        <v>325</v>
      </c>
      <c r="E51" s="19">
        <v>3.7162295374944594</v>
      </c>
    </row>
    <row r="52">
      <c r="A52" s="19" t="s">
        <v>178</v>
      </c>
      <c r="B52" s="19" t="s">
        <v>94</v>
      </c>
      <c r="C52" s="19" t="s">
        <v>122</v>
      </c>
      <c r="D52" s="19" t="s">
        <v>326</v>
      </c>
      <c r="E52" s="19">
        <v>2.458950003737574</v>
      </c>
    </row>
    <row r="53">
      <c r="A53" s="19" t="s">
        <v>178</v>
      </c>
      <c r="B53" s="19" t="s">
        <v>94</v>
      </c>
      <c r="C53" s="19" t="s">
        <v>122</v>
      </c>
      <c r="D53" s="19" t="s">
        <v>327</v>
      </c>
      <c r="E53" s="19">
        <v>2.458950003737574</v>
      </c>
    </row>
    <row r="54">
      <c r="A54" s="19" t="s">
        <v>178</v>
      </c>
      <c r="B54" s="19" t="s">
        <v>94</v>
      </c>
      <c r="C54" s="19" t="s">
        <v>122</v>
      </c>
      <c r="D54" s="19" t="s">
        <v>328</v>
      </c>
      <c r="E54" s="19">
        <v>2.458950003737574</v>
      </c>
    </row>
    <row r="55">
      <c r="A55" s="19" t="s">
        <v>178</v>
      </c>
      <c r="B55" s="19" t="s">
        <v>94</v>
      </c>
      <c r="C55" s="19" t="s">
        <v>122</v>
      </c>
      <c r="D55" s="19" t="s">
        <v>329</v>
      </c>
      <c r="E55" s="19">
        <v>2.458950003737574</v>
      </c>
    </row>
    <row r="56">
      <c r="A56" s="19" t="s">
        <v>178</v>
      </c>
      <c r="B56" s="19" t="s">
        <v>94</v>
      </c>
      <c r="C56" s="19" t="s">
        <v>122</v>
      </c>
      <c r="D56" s="19" t="s">
        <v>330</v>
      </c>
      <c r="E56" s="19">
        <v>2.458950003737574</v>
      </c>
    </row>
    <row r="57">
      <c r="A57" s="19" t="s">
        <v>178</v>
      </c>
      <c r="B57" s="19" t="s">
        <v>94</v>
      </c>
      <c r="C57" s="19" t="s">
        <v>122</v>
      </c>
      <c r="D57" s="19" t="s">
        <v>331</v>
      </c>
      <c r="E57" s="19">
        <v>2.458950003737574</v>
      </c>
    </row>
    <row r="58">
      <c r="A58" s="19" t="s">
        <v>178</v>
      </c>
      <c r="B58" s="19" t="s">
        <v>94</v>
      </c>
      <c r="C58" s="19" t="s">
        <v>122</v>
      </c>
      <c r="D58" s="19" t="s">
        <v>332</v>
      </c>
      <c r="E58" s="19">
        <v>2.458950003737574</v>
      </c>
    </row>
    <row r="59">
      <c r="A59" s="19" t="s">
        <v>178</v>
      </c>
      <c r="B59" s="19" t="s">
        <v>94</v>
      </c>
      <c r="C59" s="19" t="s">
        <v>122</v>
      </c>
      <c r="D59" s="19" t="s">
        <v>333</v>
      </c>
      <c r="E59" s="19">
        <v>1.1072626292940593</v>
      </c>
    </row>
    <row r="60">
      <c r="A60" s="19" t="s">
        <v>178</v>
      </c>
      <c r="B60" s="19" t="s">
        <v>94</v>
      </c>
      <c r="C60" s="19" t="s">
        <v>122</v>
      </c>
      <c r="D60" s="19" t="s">
        <v>334</v>
      </c>
      <c r="E60" s="19">
        <v>0.29019817408203924</v>
      </c>
    </row>
    <row r="61">
      <c r="A61" s="19" t="s">
        <v>178</v>
      </c>
      <c r="B61" s="19" t="s">
        <v>94</v>
      </c>
      <c r="C61" s="19" t="s">
        <v>122</v>
      </c>
      <c r="D61" s="19" t="s">
        <v>335</v>
      </c>
      <c r="E61" s="19">
        <v>2.1521009386385734</v>
      </c>
    </row>
    <row r="62">
      <c r="A62" s="19" t="s">
        <v>178</v>
      </c>
      <c r="B62" s="19" t="s">
        <v>94</v>
      </c>
      <c r="C62" s="19" t="s">
        <v>122</v>
      </c>
      <c r="D62" s="19" t="s">
        <v>336</v>
      </c>
      <c r="E62" s="19">
        <v>0.56888339621216477</v>
      </c>
    </row>
    <row r="63">
      <c r="A63" s="19" t="s">
        <v>178</v>
      </c>
      <c r="B63" s="19" t="s">
        <v>94</v>
      </c>
      <c r="C63" s="19" t="s">
        <v>122</v>
      </c>
      <c r="D63" s="19" t="s">
        <v>337</v>
      </c>
      <c r="E63" s="19">
        <v>1.3117065678178541</v>
      </c>
    </row>
    <row r="64">
      <c r="A64" s="19" t="s">
        <v>178</v>
      </c>
      <c r="B64" s="19" t="s">
        <v>94</v>
      </c>
      <c r="C64" s="19" t="s">
        <v>122</v>
      </c>
      <c r="D64" s="19" t="s">
        <v>338</v>
      </c>
      <c r="E64" s="19">
        <v>3.3190921748671904</v>
      </c>
    </row>
    <row r="65">
      <c r="A65" s="19" t="s">
        <v>178</v>
      </c>
      <c r="B65" s="19" t="s">
        <v>94</v>
      </c>
      <c r="C65" s="19" t="s">
        <v>122</v>
      </c>
      <c r="D65" s="19" t="s">
        <v>339</v>
      </c>
      <c r="E65" s="19">
        <v>0.169000000256881</v>
      </c>
    </row>
    <row r="66">
      <c r="A66" s="19" t="s">
        <v>178</v>
      </c>
      <c r="B66" s="19" t="s">
        <v>94</v>
      </c>
      <c r="C66" s="19" t="s">
        <v>122</v>
      </c>
      <c r="D66" s="19" t="s">
        <v>340</v>
      </c>
      <c r="E66" s="19">
        <v>2.446795164972289</v>
      </c>
    </row>
    <row r="67">
      <c r="A67" s="19" t="s">
        <v>178</v>
      </c>
      <c r="B67" s="19" t="s">
        <v>94</v>
      </c>
      <c r="C67" s="19" t="s">
        <v>122</v>
      </c>
      <c r="D67" s="19" t="s">
        <v>341</v>
      </c>
      <c r="E67" s="19">
        <v>0.48086724804125724</v>
      </c>
    </row>
    <row r="68">
      <c r="A68" s="19" t="s">
        <v>178</v>
      </c>
      <c r="B68" s="19" t="s">
        <v>94</v>
      </c>
      <c r="C68" s="19" t="s">
        <v>122</v>
      </c>
      <c r="D68" s="19" t="s">
        <v>342</v>
      </c>
      <c r="E68" s="19">
        <v>3.8940200059189505</v>
      </c>
    </row>
    <row r="69">
      <c r="A69" s="19" t="s">
        <v>178</v>
      </c>
      <c r="B69" s="19" t="s">
        <v>94</v>
      </c>
      <c r="C69" s="19" t="s">
        <v>122</v>
      </c>
      <c r="D69" s="19" t="s">
        <v>343</v>
      </c>
      <c r="E69" s="19">
        <v>3.3551884464931465</v>
      </c>
    </row>
    <row r="70">
      <c r="A70" s="19" t="s">
        <v>178</v>
      </c>
      <c r="B70" s="19" t="s">
        <v>94</v>
      </c>
      <c r="C70" s="19" t="s">
        <v>122</v>
      </c>
      <c r="D70" s="19" t="s">
        <v>344</v>
      </c>
      <c r="E70" s="19">
        <v>0.067695666063764828</v>
      </c>
    </row>
    <row r="71">
      <c r="A71" s="19" t="s">
        <v>178</v>
      </c>
      <c r="B71" s="19" t="s">
        <v>94</v>
      </c>
      <c r="C71" s="19" t="s">
        <v>122</v>
      </c>
      <c r="D71" s="19" t="s">
        <v>345</v>
      </c>
      <c r="E71" s="19">
        <v>3.6143123904425352</v>
      </c>
    </row>
    <row r="72">
      <c r="A72" s="19" t="s">
        <v>178</v>
      </c>
      <c r="B72" s="19" t="s">
        <v>94</v>
      </c>
      <c r="C72" s="19" t="s">
        <v>122</v>
      </c>
      <c r="D72" s="19" t="s">
        <v>346</v>
      </c>
      <c r="E72" s="19">
        <v>0.41829585615657472</v>
      </c>
    </row>
    <row r="73">
      <c r="A73" s="19" t="s">
        <v>178</v>
      </c>
      <c r="B73" s="19" t="s">
        <v>94</v>
      </c>
      <c r="C73" s="19" t="s">
        <v>122</v>
      </c>
      <c r="D73" s="19" t="s">
        <v>347</v>
      </c>
      <c r="E73" s="19">
        <v>2.1520845133141386</v>
      </c>
    </row>
    <row r="74">
      <c r="A74" s="19" t="s">
        <v>178</v>
      </c>
      <c r="B74" s="19" t="s">
        <v>94</v>
      </c>
      <c r="C74" s="19" t="s">
        <v>122</v>
      </c>
      <c r="D74" s="19" t="s">
        <v>348</v>
      </c>
      <c r="E74" s="19">
        <v>0.026831404472655036</v>
      </c>
    </row>
    <row r="75">
      <c r="A75" s="19" t="s">
        <v>178</v>
      </c>
      <c r="B75" s="19" t="s">
        <v>94</v>
      </c>
      <c r="C75" s="19" t="s">
        <v>122</v>
      </c>
      <c r="D75" s="19" t="s">
        <v>349</v>
      </c>
      <c r="E75" s="19">
        <v>1.1834790348855284</v>
      </c>
    </row>
    <row r="76">
      <c r="A76" s="19" t="s">
        <v>178</v>
      </c>
      <c r="B76" s="19" t="s">
        <v>94</v>
      </c>
      <c r="C76" s="19" t="s">
        <v>122</v>
      </c>
      <c r="D76" s="19" t="s">
        <v>350</v>
      </c>
      <c r="E76" s="19">
        <v>4.8514615962976517</v>
      </c>
    </row>
    <row r="77">
      <c r="A77" s="19" t="s">
        <v>178</v>
      </c>
      <c r="B77" s="19" t="s">
        <v>94</v>
      </c>
      <c r="C77" s="19" t="s">
        <v>122</v>
      </c>
      <c r="D77" s="19" t="s">
        <v>351</v>
      </c>
      <c r="E77" s="19">
        <v>2.372342392336571</v>
      </c>
    </row>
    <row r="78">
      <c r="A78" s="19" t="s">
        <v>178</v>
      </c>
      <c r="B78" s="19" t="s">
        <v>94</v>
      </c>
      <c r="C78" s="19" t="s">
        <v>122</v>
      </c>
      <c r="D78" s="19" t="s">
        <v>352</v>
      </c>
      <c r="E78" s="19">
        <v>1.9855160494533046</v>
      </c>
    </row>
    <row r="79">
      <c r="A79" s="19" t="s">
        <v>178</v>
      </c>
      <c r="B79" s="19" t="s">
        <v>94</v>
      </c>
      <c r="C79" s="19" t="s">
        <v>122</v>
      </c>
      <c r="D79" s="19" t="s">
        <v>353</v>
      </c>
      <c r="E79" s="19">
        <v>0.77224197328012179</v>
      </c>
    </row>
    <row r="80">
      <c r="A80" s="19" t="s">
        <v>178</v>
      </c>
      <c r="B80" s="19" t="s">
        <v>94</v>
      </c>
      <c r="C80" s="19" t="s">
        <v>122</v>
      </c>
      <c r="D80" s="19" t="s">
        <v>354</v>
      </c>
      <c r="E80" s="19">
        <v>1.9855162398213348</v>
      </c>
    </row>
    <row r="81">
      <c r="A81" s="19" t="s">
        <v>178</v>
      </c>
      <c r="B81" s="19" t="s">
        <v>94</v>
      </c>
      <c r="C81" s="19" t="s">
        <v>122</v>
      </c>
      <c r="D81" s="19" t="s">
        <v>355</v>
      </c>
      <c r="E81" s="19">
        <v>2.3771977187587909</v>
      </c>
    </row>
    <row r="82">
      <c r="A82" s="19" t="s">
        <v>178</v>
      </c>
      <c r="B82" s="19" t="s">
        <v>94</v>
      </c>
      <c r="C82" s="19" t="s">
        <v>122</v>
      </c>
      <c r="D82" s="19" t="s">
        <v>356</v>
      </c>
      <c r="E82" s="19">
        <v>0.77226218791707169</v>
      </c>
    </row>
    <row r="83">
      <c r="A83" s="19" t="s">
        <v>178</v>
      </c>
      <c r="B83" s="19" t="s">
        <v>94</v>
      </c>
      <c r="C83" s="19" t="s">
        <v>122</v>
      </c>
      <c r="D83" s="19" t="s">
        <v>357</v>
      </c>
      <c r="E83" s="19">
        <v>0.67495898925671083</v>
      </c>
    </row>
    <row r="84">
      <c r="A84" s="19" t="s">
        <v>178</v>
      </c>
      <c r="B84" s="19" t="s">
        <v>94</v>
      </c>
      <c r="C84" s="19" t="s">
        <v>122</v>
      </c>
      <c r="D84" s="19" t="s">
        <v>358</v>
      </c>
      <c r="E84" s="19">
        <v>0.76050655729900207</v>
      </c>
    </row>
    <row r="85">
      <c r="A85" s="19" t="s">
        <v>178</v>
      </c>
      <c r="B85" s="19" t="s">
        <v>94</v>
      </c>
      <c r="C85" s="19" t="s">
        <v>122</v>
      </c>
      <c r="D85" s="19" t="s">
        <v>359</v>
      </c>
      <c r="E85" s="19">
        <v>0.77226159207332867</v>
      </c>
    </row>
    <row r="86">
      <c r="A86" s="19" t="s">
        <v>178</v>
      </c>
      <c r="B86" s="19" t="s">
        <v>94</v>
      </c>
      <c r="C86" s="19" t="s">
        <v>122</v>
      </c>
      <c r="D86" s="19" t="s">
        <v>360</v>
      </c>
      <c r="E86" s="19">
        <v>0.63781364377873384</v>
      </c>
    </row>
    <row r="87">
      <c r="A87" s="19" t="s">
        <v>178</v>
      </c>
      <c r="B87" s="19" t="s">
        <v>94</v>
      </c>
      <c r="C87" s="19" t="s">
        <v>122</v>
      </c>
      <c r="D87" s="19" t="s">
        <v>361</v>
      </c>
      <c r="E87" s="19">
        <v>0.5773804442320033</v>
      </c>
    </row>
    <row r="88">
      <c r="A88" s="19" t="s">
        <v>178</v>
      </c>
      <c r="B88" s="19" t="s">
        <v>94</v>
      </c>
      <c r="C88" s="19" t="s">
        <v>122</v>
      </c>
      <c r="D88" s="19" t="s">
        <v>362</v>
      </c>
      <c r="E88" s="19">
        <v>1.1206051025189598</v>
      </c>
    </row>
    <row r="89">
      <c r="A89" s="19" t="s">
        <v>178</v>
      </c>
      <c r="B89" s="19" t="s">
        <v>94</v>
      </c>
      <c r="C89" s="19" t="s">
        <v>122</v>
      </c>
      <c r="D89" s="19" t="s">
        <v>363</v>
      </c>
      <c r="E89" s="19">
        <v>0.66048576445953033</v>
      </c>
    </row>
    <row r="90">
      <c r="A90" s="19" t="s">
        <v>178</v>
      </c>
      <c r="B90" s="19" t="s">
        <v>94</v>
      </c>
      <c r="C90" s="19" t="s">
        <v>122</v>
      </c>
      <c r="D90" s="19" t="s">
        <v>364</v>
      </c>
      <c r="E90" s="19">
        <v>0.42283438561897835</v>
      </c>
    </row>
    <row r="91">
      <c r="A91" s="19" t="s">
        <v>178</v>
      </c>
      <c r="B91" s="19" t="s">
        <v>94</v>
      </c>
      <c r="C91" s="19" t="s">
        <v>122</v>
      </c>
      <c r="D91" s="19" t="s">
        <v>365</v>
      </c>
      <c r="E91" s="19">
        <v>0.14886167959338978</v>
      </c>
    </row>
    <row r="92">
      <c r="A92" s="19" t="s">
        <v>178</v>
      </c>
      <c r="B92" s="19" t="s">
        <v>94</v>
      </c>
      <c r="C92" s="19" t="s">
        <v>122</v>
      </c>
      <c r="D92" s="19" t="s">
        <v>366</v>
      </c>
      <c r="E92" s="19">
        <v>1.5837188191303726</v>
      </c>
    </row>
    <row r="93">
      <c r="A93" s="19" t="s">
        <v>178</v>
      </c>
      <c r="B93" s="19" t="s">
        <v>94</v>
      </c>
      <c r="C93" s="19" t="s">
        <v>122</v>
      </c>
      <c r="D93" s="19" t="s">
        <v>367</v>
      </c>
      <c r="E93" s="19">
        <v>1.3321558434993173</v>
      </c>
    </row>
    <row r="94">
      <c r="A94" s="19" t="s">
        <v>178</v>
      </c>
      <c r="B94" s="19" t="s">
        <v>94</v>
      </c>
      <c r="C94" s="19" t="s">
        <v>122</v>
      </c>
      <c r="D94" s="19" t="s">
        <v>368</v>
      </c>
      <c r="E94" s="19">
        <v>8.7268398338618471</v>
      </c>
    </row>
    <row r="95">
      <c r="A95" s="19" t="s">
        <v>178</v>
      </c>
      <c r="B95" s="19" t="s">
        <v>94</v>
      </c>
      <c r="C95" s="19" t="s">
        <v>122</v>
      </c>
      <c r="D95" s="19" t="s">
        <v>369</v>
      </c>
      <c r="E95" s="19">
        <v>0.89167655749838248</v>
      </c>
    </row>
    <row r="96">
      <c r="A96" s="19" t="s">
        <v>178</v>
      </c>
      <c r="B96" s="19" t="s">
        <v>94</v>
      </c>
      <c r="C96" s="19" t="s">
        <v>122</v>
      </c>
      <c r="D96" s="19" t="s">
        <v>370</v>
      </c>
      <c r="E96" s="19">
        <v>1.1960115633699777</v>
      </c>
    </row>
    <row r="97">
      <c r="A97" s="19" t="s">
        <v>178</v>
      </c>
      <c r="B97" s="19" t="s">
        <v>94</v>
      </c>
      <c r="C97" s="19" t="s">
        <v>122</v>
      </c>
      <c r="D97" s="19" t="s">
        <v>371</v>
      </c>
      <c r="E97" s="19">
        <v>0.175513155045327</v>
      </c>
    </row>
    <row r="98">
      <c r="A98" s="19" t="s">
        <v>178</v>
      </c>
      <c r="B98" s="19" t="s">
        <v>94</v>
      </c>
      <c r="C98" s="19" t="s">
        <v>122</v>
      </c>
      <c r="D98" s="19" t="s">
        <v>372</v>
      </c>
      <c r="E98" s="19">
        <v>0.071513136230484567</v>
      </c>
    </row>
    <row r="99">
      <c r="A99" s="19" t="s">
        <v>178</v>
      </c>
      <c r="B99" s="19" t="s">
        <v>94</v>
      </c>
      <c r="C99" s="19" t="s">
        <v>122</v>
      </c>
      <c r="D99" s="19" t="s">
        <v>373</v>
      </c>
      <c r="E99" s="19">
        <v>0.17545705094244171</v>
      </c>
    </row>
    <row r="100">
      <c r="A100" s="19" t="s">
        <v>178</v>
      </c>
      <c r="B100" s="19" t="s">
        <v>94</v>
      </c>
      <c r="C100" s="19" t="s">
        <v>122</v>
      </c>
      <c r="D100" s="19" t="s">
        <v>374</v>
      </c>
      <c r="E100" s="19">
        <v>0.67600656685159211</v>
      </c>
    </row>
    <row r="101">
      <c r="A101" s="19" t="s">
        <v>178</v>
      </c>
      <c r="B101" s="19" t="s">
        <v>94</v>
      </c>
      <c r="C101" s="19" t="s">
        <v>122</v>
      </c>
      <c r="D101" s="19" t="s">
        <v>375</v>
      </c>
      <c r="E101" s="19">
        <v>0.85829663710167092</v>
      </c>
    </row>
    <row r="102">
      <c r="A102" s="19" t="s">
        <v>178</v>
      </c>
      <c r="B102" s="19" t="s">
        <v>94</v>
      </c>
      <c r="C102" s="19" t="s">
        <v>122</v>
      </c>
      <c r="D102" s="19" t="s">
        <v>376</v>
      </c>
      <c r="E102" s="19">
        <v>0.11931925137176229</v>
      </c>
    </row>
    <row r="103">
      <c r="A103" s="19" t="s">
        <v>178</v>
      </c>
      <c r="B103" s="19" t="s">
        <v>94</v>
      </c>
      <c r="C103" s="19" t="s">
        <v>122</v>
      </c>
      <c r="D103" s="19" t="s">
        <v>377</v>
      </c>
      <c r="E103" s="19">
        <v>0.11931925137150627</v>
      </c>
    </row>
    <row r="104">
      <c r="A104" s="19" t="s">
        <v>178</v>
      </c>
      <c r="B104" s="19" t="s">
        <v>94</v>
      </c>
      <c r="C104" s="19" t="s">
        <v>122</v>
      </c>
      <c r="D104" s="19" t="s">
        <v>378</v>
      </c>
      <c r="E104" s="19">
        <v>0.50733658221179367</v>
      </c>
    </row>
    <row r="105">
      <c r="A105" s="19" t="s">
        <v>178</v>
      </c>
      <c r="B105" s="19" t="s">
        <v>94</v>
      </c>
      <c r="C105" s="19" t="s">
        <v>122</v>
      </c>
      <c r="D105" s="19" t="s">
        <v>379</v>
      </c>
      <c r="E105" s="19">
        <v>0.13651313185560696</v>
      </c>
    </row>
    <row r="106">
      <c r="A106" s="19" t="s">
        <v>178</v>
      </c>
      <c r="B106" s="19" t="s">
        <v>94</v>
      </c>
      <c r="C106" s="19" t="s">
        <v>122</v>
      </c>
      <c r="D106" s="19" t="s">
        <v>380</v>
      </c>
      <c r="E106" s="19">
        <v>0.13651313185560596</v>
      </c>
    </row>
    <row r="107">
      <c r="A107" s="19" t="s">
        <v>178</v>
      </c>
      <c r="B107" s="19" t="s">
        <v>94</v>
      </c>
      <c r="C107" s="19" t="s">
        <v>122</v>
      </c>
      <c r="D107" s="19" t="s">
        <v>381</v>
      </c>
      <c r="E107" s="19">
        <v>0.681311833287425</v>
      </c>
    </row>
    <row r="108">
      <c r="A108" s="19" t="s">
        <v>178</v>
      </c>
      <c r="B108" s="19" t="s">
        <v>94</v>
      </c>
      <c r="C108" s="19" t="s">
        <v>122</v>
      </c>
      <c r="D108" s="19" t="s">
        <v>382</v>
      </c>
      <c r="E108" s="19">
        <v>0.12386073705280932</v>
      </c>
    </row>
    <row r="109">
      <c r="A109" s="19" t="s">
        <v>178</v>
      </c>
      <c r="B109" s="19" t="s">
        <v>94</v>
      </c>
      <c r="C109" s="19" t="s">
        <v>122</v>
      </c>
      <c r="D109" s="19" t="s">
        <v>383</v>
      </c>
      <c r="E109" s="19">
        <v>0.12383565891092621</v>
      </c>
    </row>
    <row r="110">
      <c r="A110" s="19" t="s">
        <v>178</v>
      </c>
      <c r="B110" s="19" t="s">
        <v>94</v>
      </c>
      <c r="C110" s="19" t="s">
        <v>122</v>
      </c>
      <c r="D110" s="19" t="s">
        <v>384</v>
      </c>
      <c r="E110" s="19">
        <v>0.35837509047541416</v>
      </c>
    </row>
    <row r="111">
      <c r="A111" s="19" t="s">
        <v>178</v>
      </c>
      <c r="B111" s="19" t="s">
        <v>94</v>
      </c>
      <c r="C111" s="19" t="s">
        <v>122</v>
      </c>
      <c r="D111" s="19" t="s">
        <v>385</v>
      </c>
      <c r="E111" s="19">
        <v>0.66950656684173693</v>
      </c>
    </row>
    <row r="112">
      <c r="A112" s="19" t="s">
        <v>178</v>
      </c>
      <c r="B112" s="19" t="s">
        <v>94</v>
      </c>
      <c r="C112" s="19" t="s">
        <v>122</v>
      </c>
      <c r="D112" s="19" t="s">
        <v>386</v>
      </c>
      <c r="E112" s="19">
        <v>0.12357091312352579</v>
      </c>
    </row>
    <row r="113">
      <c r="A113" s="19" t="s">
        <v>178</v>
      </c>
      <c r="B113" s="19" t="s">
        <v>94</v>
      </c>
      <c r="C113" s="19" t="s">
        <v>122</v>
      </c>
      <c r="D113" s="19" t="s">
        <v>387</v>
      </c>
      <c r="E113" s="19">
        <v>0.12351313183585597</v>
      </c>
    </row>
    <row r="114">
      <c r="A114" s="19" t="s">
        <v>178</v>
      </c>
      <c r="B114" s="19" t="s">
        <v>94</v>
      </c>
      <c r="C114" s="19" t="s">
        <v>122</v>
      </c>
      <c r="D114" s="19" t="s">
        <v>388</v>
      </c>
      <c r="E114" s="19">
        <v>0.8720791968825814</v>
      </c>
    </row>
    <row r="115">
      <c r="A115" s="19" t="s">
        <v>178</v>
      </c>
      <c r="B115" s="19" t="s">
        <v>94</v>
      </c>
      <c r="C115" s="19" t="s">
        <v>122</v>
      </c>
      <c r="D115" s="19" t="s">
        <v>389</v>
      </c>
      <c r="E115" s="19">
        <v>0.13140549697042336</v>
      </c>
    </row>
    <row r="116">
      <c r="A116" s="19" t="s">
        <v>178</v>
      </c>
      <c r="B116" s="19" t="s">
        <v>94</v>
      </c>
      <c r="C116" s="19" t="s">
        <v>122</v>
      </c>
      <c r="D116" s="19" t="s">
        <v>390</v>
      </c>
      <c r="E116" s="19">
        <v>0.13132205878118156</v>
      </c>
    </row>
    <row r="117">
      <c r="A117" s="19" t="s">
        <v>178</v>
      </c>
      <c r="B117" s="19" t="s">
        <v>94</v>
      </c>
      <c r="C117" s="19" t="s">
        <v>122</v>
      </c>
      <c r="D117" s="19" t="s">
        <v>391</v>
      </c>
      <c r="E117" s="19">
        <v>3.3190921748671802</v>
      </c>
    </row>
    <row r="118">
      <c r="A118" s="19" t="s">
        <v>178</v>
      </c>
      <c r="B118" s="19" t="s">
        <v>94</v>
      </c>
      <c r="C118" s="19" t="s">
        <v>122</v>
      </c>
      <c r="D118" s="19" t="s">
        <v>392</v>
      </c>
      <c r="E118" s="19">
        <v>0.015340000023276802</v>
      </c>
    </row>
    <row r="119">
      <c r="A119" s="19" t="s">
        <v>178</v>
      </c>
      <c r="B119" s="19" t="s">
        <v>94</v>
      </c>
      <c r="C119" s="19" t="s">
        <v>122</v>
      </c>
      <c r="D119" s="19" t="s">
        <v>393</v>
      </c>
      <c r="E119" s="19">
        <v>2.73409217397805</v>
      </c>
    </row>
    <row r="120">
      <c r="A120" s="19" t="s">
        <v>178</v>
      </c>
      <c r="B120" s="19" t="s">
        <v>94</v>
      </c>
      <c r="C120" s="19" t="s">
        <v>122</v>
      </c>
      <c r="D120" s="19" t="s">
        <v>394</v>
      </c>
      <c r="E120" s="19">
        <v>0.24427000037131544</v>
      </c>
    </row>
    <row r="121">
      <c r="A121" s="19" t="s">
        <v>178</v>
      </c>
      <c r="B121" s="19" t="s">
        <v>94</v>
      </c>
      <c r="C121" s="19" t="s">
        <v>122</v>
      </c>
      <c r="D121" s="19" t="s">
        <v>395</v>
      </c>
      <c r="E121" s="19">
        <v>3.710438149550296</v>
      </c>
    </row>
    <row r="122">
      <c r="A122" s="19" t="s">
        <v>178</v>
      </c>
      <c r="B122" s="19" t="s">
        <v>94</v>
      </c>
      <c r="C122" s="19" t="s">
        <v>122</v>
      </c>
      <c r="D122" s="19" t="s">
        <v>396</v>
      </c>
      <c r="E122" s="19">
        <v>0.169000000256881</v>
      </c>
    </row>
    <row r="123">
      <c r="A123" s="19" t="s">
        <v>178</v>
      </c>
      <c r="B123" s="19" t="s">
        <v>94</v>
      </c>
      <c r="C123" s="19" t="s">
        <v>122</v>
      </c>
      <c r="D123" s="19" t="s">
        <v>397</v>
      </c>
      <c r="E123" s="19">
        <v>0.169000000256881</v>
      </c>
    </row>
    <row r="124">
      <c r="A124" s="19" t="s">
        <v>178</v>
      </c>
      <c r="B124" s="19" t="s">
        <v>94</v>
      </c>
      <c r="C124" s="19" t="s">
        <v>122</v>
      </c>
      <c r="D124" s="19" t="s">
        <v>398</v>
      </c>
      <c r="E124" s="19">
        <v>0.17969253498910367</v>
      </c>
    </row>
    <row r="125">
      <c r="A125" s="19" t="s">
        <v>178</v>
      </c>
      <c r="B125" s="19" t="s">
        <v>94</v>
      </c>
      <c r="C125" s="19" t="s">
        <v>122</v>
      </c>
      <c r="D125" s="19" t="s">
        <v>399</v>
      </c>
      <c r="E125" s="19">
        <v>0.20953696166902619</v>
      </c>
    </row>
    <row r="126">
      <c r="A126" s="19" t="s">
        <v>178</v>
      </c>
      <c r="B126" s="19" t="s">
        <v>94</v>
      </c>
      <c r="C126" s="19" t="s">
        <v>122</v>
      </c>
      <c r="D126" s="19" t="s">
        <v>400</v>
      </c>
      <c r="E126" s="19">
        <v>0.20786717013812211</v>
      </c>
    </row>
    <row r="127">
      <c r="A127" s="19" t="s">
        <v>178</v>
      </c>
      <c r="B127" s="19" t="s">
        <v>94</v>
      </c>
      <c r="C127" s="19" t="s">
        <v>122</v>
      </c>
      <c r="D127" s="19" t="s">
        <v>401</v>
      </c>
      <c r="E127" s="19">
        <v>0.6479084083364669</v>
      </c>
    </row>
    <row r="128">
      <c r="A128" s="19" t="s">
        <v>178</v>
      </c>
      <c r="B128" s="19" t="s">
        <v>94</v>
      </c>
      <c r="C128" s="19" t="s">
        <v>122</v>
      </c>
      <c r="D128" s="19" t="s">
        <v>402</v>
      </c>
      <c r="E128" s="19">
        <v>2.2773400034616067</v>
      </c>
    </row>
    <row r="129">
      <c r="A129" s="19" t="s">
        <v>178</v>
      </c>
      <c r="B129" s="19" t="s">
        <v>94</v>
      </c>
      <c r="C129" s="19" t="s">
        <v>122</v>
      </c>
      <c r="D129" s="19" t="s">
        <v>403</v>
      </c>
      <c r="E129" s="19">
        <v>0.11817000017955741</v>
      </c>
    </row>
    <row r="130">
      <c r="A130" s="19" t="s">
        <v>178</v>
      </c>
      <c r="B130" s="19" t="s">
        <v>94</v>
      </c>
      <c r="C130" s="19" t="s">
        <v>122</v>
      </c>
      <c r="D130" s="19" t="s">
        <v>404</v>
      </c>
      <c r="E130" s="19">
        <v>0.28617828832371806</v>
      </c>
    </row>
    <row r="131">
      <c r="A131" s="19" t="s">
        <v>178</v>
      </c>
      <c r="B131" s="19" t="s">
        <v>94</v>
      </c>
      <c r="C131" s="19" t="s">
        <v>122</v>
      </c>
      <c r="D131" s="19" t="s">
        <v>405</v>
      </c>
      <c r="E131" s="19">
        <v>0.71909500109309443</v>
      </c>
    </row>
    <row r="132">
      <c r="A132" s="19" t="s">
        <v>178</v>
      </c>
      <c r="B132" s="19" t="s">
        <v>94</v>
      </c>
      <c r="C132" s="19" t="s">
        <v>122</v>
      </c>
      <c r="D132" s="19" t="s">
        <v>406</v>
      </c>
      <c r="E132" s="19">
        <v>0.71909500109309044</v>
      </c>
    </row>
    <row r="133">
      <c r="A133" s="19" t="s">
        <v>178</v>
      </c>
      <c r="B133" s="19" t="s">
        <v>94</v>
      </c>
      <c r="C133" s="19" t="s">
        <v>122</v>
      </c>
      <c r="D133" s="19" t="s">
        <v>407</v>
      </c>
      <c r="E133" s="19">
        <v>0.20947521273103833</v>
      </c>
    </row>
    <row r="134">
      <c r="A134" s="19" t="s">
        <v>178</v>
      </c>
      <c r="B134" s="19" t="s">
        <v>94</v>
      </c>
      <c r="C134" s="19" t="s">
        <v>122</v>
      </c>
      <c r="D134" s="19" t="s">
        <v>408</v>
      </c>
      <c r="E134" s="19">
        <v>0.77193139705574088</v>
      </c>
    </row>
    <row r="135">
      <c r="A135" s="19" t="s">
        <v>178</v>
      </c>
      <c r="B135" s="19" t="s">
        <v>94</v>
      </c>
      <c r="C135" s="19" t="s">
        <v>122</v>
      </c>
      <c r="D135" s="19" t="s">
        <v>409</v>
      </c>
      <c r="E135" s="19">
        <v>0.20947019718289969</v>
      </c>
    </row>
    <row r="136">
      <c r="A136" s="19" t="s">
        <v>178</v>
      </c>
      <c r="B136" s="19" t="s">
        <v>94</v>
      </c>
      <c r="C136" s="19" t="s">
        <v>122</v>
      </c>
      <c r="D136" s="19" t="s">
        <v>410</v>
      </c>
      <c r="E136" s="19">
        <v>0.20953764975563527</v>
      </c>
    </row>
    <row r="137">
      <c r="A137" s="19" t="s">
        <v>178</v>
      </c>
      <c r="B137" s="19" t="s">
        <v>94</v>
      </c>
      <c r="C137" s="19" t="s">
        <v>122</v>
      </c>
      <c r="D137" s="19" t="s">
        <v>411</v>
      </c>
      <c r="E137" s="19">
        <v>0.20656710669612804</v>
      </c>
    </row>
    <row r="138">
      <c r="A138" s="19" t="s">
        <v>178</v>
      </c>
      <c r="B138" s="19" t="s">
        <v>94</v>
      </c>
      <c r="C138" s="19" t="s">
        <v>122</v>
      </c>
      <c r="D138" s="19" t="s">
        <v>412</v>
      </c>
      <c r="E138" s="19">
        <v>0.20953761416175321</v>
      </c>
    </row>
    <row r="139">
      <c r="A139" s="19" t="s">
        <v>178</v>
      </c>
      <c r="B139" s="19" t="s">
        <v>94</v>
      </c>
      <c r="C139" s="19" t="s">
        <v>122</v>
      </c>
      <c r="D139" s="19" t="s">
        <v>413</v>
      </c>
      <c r="E139" s="19">
        <v>0.20954126517657073</v>
      </c>
    </row>
    <row r="140">
      <c r="A140" s="19" t="s">
        <v>178</v>
      </c>
      <c r="B140" s="19" t="s">
        <v>94</v>
      </c>
      <c r="C140" s="19" t="s">
        <v>122</v>
      </c>
      <c r="D140" s="19" t="s">
        <v>414</v>
      </c>
      <c r="E140" s="19">
        <v>0.20953619895425407</v>
      </c>
    </row>
    <row r="141">
      <c r="A141" s="19" t="s">
        <v>178</v>
      </c>
      <c r="B141" s="19" t="s">
        <v>94</v>
      </c>
      <c r="C141" s="19" t="s">
        <v>122</v>
      </c>
      <c r="D141" s="19" t="s">
        <v>415</v>
      </c>
      <c r="E141" s="19">
        <v>0.76933646926995647</v>
      </c>
    </row>
    <row r="142">
      <c r="A142" s="19" t="s">
        <v>178</v>
      </c>
      <c r="B142" s="19" t="s">
        <v>94</v>
      </c>
      <c r="C142" s="19" t="s">
        <v>122</v>
      </c>
      <c r="D142" s="19" t="s">
        <v>416</v>
      </c>
      <c r="E142" s="19">
        <v>0.20786717013811709</v>
      </c>
    </row>
    <row r="143">
      <c r="A143" s="19" t="s">
        <v>178</v>
      </c>
      <c r="B143" s="19" t="s">
        <v>94</v>
      </c>
      <c r="C143" s="19" t="s">
        <v>122</v>
      </c>
      <c r="D143" s="19" t="s">
        <v>417</v>
      </c>
      <c r="E143" s="19">
        <v>0.21082281852000373</v>
      </c>
    </row>
    <row r="144">
      <c r="A144" s="19" t="s">
        <v>178</v>
      </c>
      <c r="B144" s="19" t="s">
        <v>94</v>
      </c>
      <c r="C144" s="19" t="s">
        <v>122</v>
      </c>
      <c r="D144" s="19" t="s">
        <v>418</v>
      </c>
      <c r="E144" s="19">
        <v>0.20953374881679931</v>
      </c>
    </row>
    <row r="145">
      <c r="A145" s="19" t="s">
        <v>178</v>
      </c>
      <c r="B145" s="19" t="s">
        <v>94</v>
      </c>
      <c r="C145" s="19" t="s">
        <v>122</v>
      </c>
      <c r="D145" s="19" t="s">
        <v>419</v>
      </c>
      <c r="E145" s="19">
        <v>0.52401592355251836</v>
      </c>
    </row>
    <row r="146">
      <c r="A146" s="19" t="s">
        <v>178</v>
      </c>
      <c r="B146" s="19" t="s">
        <v>94</v>
      </c>
      <c r="C146" s="19" t="s">
        <v>122</v>
      </c>
      <c r="D146" s="19" t="s">
        <v>420</v>
      </c>
      <c r="E146" s="19">
        <v>0.20952563059458</v>
      </c>
    </row>
    <row r="147">
      <c r="A147" s="19" t="s">
        <v>178</v>
      </c>
      <c r="B147" s="19" t="s">
        <v>94</v>
      </c>
      <c r="C147" s="19" t="s">
        <v>122</v>
      </c>
      <c r="D147" s="19" t="s">
        <v>421</v>
      </c>
      <c r="E147" s="19">
        <v>2.2202678257954269</v>
      </c>
    </row>
    <row r="148">
      <c r="A148" s="19" t="s">
        <v>178</v>
      </c>
      <c r="B148" s="19" t="s">
        <v>94</v>
      </c>
      <c r="C148" s="19" t="s">
        <v>122</v>
      </c>
      <c r="D148" s="19" t="s">
        <v>422</v>
      </c>
      <c r="E148" s="19">
        <v>2.6830580263498582</v>
      </c>
    </row>
    <row r="149">
      <c r="A149" s="19" t="s">
        <v>178</v>
      </c>
      <c r="B149" s="19" t="s">
        <v>94</v>
      </c>
      <c r="C149" s="19" t="s">
        <v>122</v>
      </c>
      <c r="D149" s="19" t="s">
        <v>423</v>
      </c>
      <c r="E149" s="19">
        <v>0.072852865628159361</v>
      </c>
    </row>
    <row r="150">
      <c r="A150" s="19" t="s">
        <v>178</v>
      </c>
      <c r="B150" s="19" t="s">
        <v>94</v>
      </c>
      <c r="C150" s="19" t="s">
        <v>122</v>
      </c>
      <c r="D150" s="19" t="s">
        <v>424</v>
      </c>
      <c r="E150" s="19">
        <v>0.072852866321337167</v>
      </c>
    </row>
    <row r="151">
      <c r="A151" s="19" t="s">
        <v>178</v>
      </c>
      <c r="B151" s="19" t="s">
        <v>94</v>
      </c>
      <c r="C151" s="19" t="s">
        <v>122</v>
      </c>
      <c r="D151" s="19" t="s">
        <v>425</v>
      </c>
      <c r="E151" s="19">
        <v>0.64559630018062153</v>
      </c>
    </row>
    <row r="152">
      <c r="A152" s="19" t="s">
        <v>178</v>
      </c>
      <c r="B152" s="19" t="s">
        <v>94</v>
      </c>
      <c r="C152" s="19" t="s">
        <v>122</v>
      </c>
      <c r="D152" s="19" t="s">
        <v>426</v>
      </c>
      <c r="E152" s="19">
        <v>0.66048473130817686</v>
      </c>
    </row>
    <row r="153">
      <c r="A153" s="19" t="s">
        <v>178</v>
      </c>
      <c r="B153" s="19" t="s">
        <v>94</v>
      </c>
      <c r="C153" s="19" t="s">
        <v>122</v>
      </c>
      <c r="D153" s="19" t="s">
        <v>427</v>
      </c>
      <c r="E153" s="19">
        <v>0.26721507829647395</v>
      </c>
    </row>
    <row r="154">
      <c r="A154" s="19" t="s">
        <v>178</v>
      </c>
      <c r="B154" s="19" t="s">
        <v>94</v>
      </c>
      <c r="C154" s="19" t="s">
        <v>122</v>
      </c>
      <c r="D154" s="19" t="s">
        <v>428</v>
      </c>
      <c r="E154" s="19">
        <v>0.65478923005722667</v>
      </c>
    </row>
    <row r="155">
      <c r="A155" s="19" t="s">
        <v>178</v>
      </c>
      <c r="B155" s="19" t="s">
        <v>94</v>
      </c>
      <c r="C155" s="19" t="s">
        <v>122</v>
      </c>
      <c r="D155" s="19" t="s">
        <v>429</v>
      </c>
      <c r="E155" s="19">
        <v>0.26721501445217682</v>
      </c>
    </row>
    <row r="156">
      <c r="A156" s="19" t="s">
        <v>178</v>
      </c>
      <c r="B156" s="19" t="s">
        <v>94</v>
      </c>
      <c r="C156" s="19" t="s">
        <v>122</v>
      </c>
      <c r="D156" s="19" t="s">
        <v>430</v>
      </c>
      <c r="E156" s="19">
        <v>0.62946497093518183</v>
      </c>
    </row>
    <row r="157">
      <c r="A157" s="19" t="s">
        <v>178</v>
      </c>
      <c r="B157" s="19" t="s">
        <v>94</v>
      </c>
      <c r="C157" s="19" t="s">
        <v>122</v>
      </c>
      <c r="D157" s="19" t="s">
        <v>431</v>
      </c>
      <c r="E157" s="19">
        <v>0.1762150002677908</v>
      </c>
    </row>
    <row r="158">
      <c r="A158" s="19" t="s">
        <v>178</v>
      </c>
      <c r="B158" s="19" t="s">
        <v>94</v>
      </c>
      <c r="C158" s="19" t="s">
        <v>122</v>
      </c>
      <c r="D158" s="19" t="s">
        <v>432</v>
      </c>
      <c r="E158" s="19">
        <v>0.65937139461339955</v>
      </c>
    </row>
    <row r="159">
      <c r="A159" s="19" t="s">
        <v>178</v>
      </c>
      <c r="B159" s="19" t="s">
        <v>94</v>
      </c>
      <c r="C159" s="19" t="s">
        <v>122</v>
      </c>
      <c r="D159" s="19" t="s">
        <v>433</v>
      </c>
      <c r="E159" s="19">
        <v>0.1762150021554548</v>
      </c>
    </row>
    <row r="160">
      <c r="A160" s="19" t="s">
        <v>178</v>
      </c>
      <c r="B160" s="19" t="s">
        <v>94</v>
      </c>
      <c r="C160" s="19" t="s">
        <v>122</v>
      </c>
      <c r="D160" s="19" t="s">
        <v>434</v>
      </c>
      <c r="E160" s="19">
        <v>0.65938564796195032</v>
      </c>
    </row>
    <row r="161">
      <c r="A161" s="19" t="s">
        <v>178</v>
      </c>
      <c r="B161" s="19" t="s">
        <v>94</v>
      </c>
      <c r="C161" s="19" t="s">
        <v>122</v>
      </c>
      <c r="D161" s="19" t="s">
        <v>435</v>
      </c>
      <c r="E161" s="19">
        <v>0.631764483306211</v>
      </c>
    </row>
    <row r="162">
      <c r="A162" s="19" t="s">
        <v>178</v>
      </c>
      <c r="B162" s="19" t="s">
        <v>94</v>
      </c>
      <c r="C162" s="19" t="s">
        <v>122</v>
      </c>
      <c r="D162" s="19" t="s">
        <v>436</v>
      </c>
      <c r="E162" s="19">
        <v>0.181415118965228</v>
      </c>
    </row>
    <row r="163">
      <c r="A163" s="19" t="s">
        <v>178</v>
      </c>
      <c r="B163" s="19" t="s">
        <v>94</v>
      </c>
      <c r="C163" s="19" t="s">
        <v>122</v>
      </c>
      <c r="D163" s="19" t="s">
        <v>437</v>
      </c>
      <c r="E163" s="19">
        <v>0.65019236621734744</v>
      </c>
    </row>
    <row r="164">
      <c r="A164" s="19" t="s">
        <v>178</v>
      </c>
      <c r="B164" s="19" t="s">
        <v>94</v>
      </c>
      <c r="C164" s="19" t="s">
        <v>122</v>
      </c>
      <c r="D164" s="19" t="s">
        <v>438</v>
      </c>
      <c r="E164" s="19">
        <v>0.56623679934582094</v>
      </c>
    </row>
    <row r="165">
      <c r="A165" s="19" t="s">
        <v>178</v>
      </c>
      <c r="B165" s="19" t="s">
        <v>94</v>
      </c>
      <c r="C165" s="19" t="s">
        <v>122</v>
      </c>
      <c r="D165" s="19" t="s">
        <v>439</v>
      </c>
      <c r="E165" s="19">
        <v>0.62716828922259094</v>
      </c>
    </row>
    <row r="166">
      <c r="A166" s="19" t="s">
        <v>178</v>
      </c>
      <c r="B166" s="19" t="s">
        <v>94</v>
      </c>
      <c r="C166" s="19" t="s">
        <v>122</v>
      </c>
      <c r="D166" s="19" t="s">
        <v>440</v>
      </c>
      <c r="E166" s="19">
        <v>0.56623688491833812</v>
      </c>
    </row>
    <row r="167">
      <c r="A167" s="19" t="s">
        <v>178</v>
      </c>
      <c r="B167" s="19" t="s">
        <v>94</v>
      </c>
      <c r="C167" s="19" t="s">
        <v>122</v>
      </c>
      <c r="D167" s="19" t="s">
        <v>441</v>
      </c>
      <c r="E167" s="19">
        <v>0.660459801630844</v>
      </c>
    </row>
    <row r="168">
      <c r="A168" s="19" t="s">
        <v>178</v>
      </c>
      <c r="B168" s="19" t="s">
        <v>94</v>
      </c>
      <c r="C168" s="19" t="s">
        <v>122</v>
      </c>
      <c r="D168" s="19" t="s">
        <v>442</v>
      </c>
      <c r="E168" s="19">
        <v>3.8002165574305393</v>
      </c>
    </row>
    <row r="169">
      <c r="A169" s="19" t="s">
        <v>178</v>
      </c>
      <c r="B169" s="19" t="s">
        <v>94</v>
      </c>
      <c r="C169" s="19" t="s">
        <v>122</v>
      </c>
      <c r="D169" s="19" t="s">
        <v>443</v>
      </c>
      <c r="E169" s="19">
        <v>2.1949788130551182</v>
      </c>
    </row>
    <row r="170">
      <c r="A170" s="19" t="s">
        <v>178</v>
      </c>
      <c r="B170" s="19" t="s">
        <v>94</v>
      </c>
      <c r="C170" s="19" t="s">
        <v>122</v>
      </c>
      <c r="D170" s="19" t="s">
        <v>444</v>
      </c>
      <c r="E170" s="19">
        <v>0.63315870699672028</v>
      </c>
    </row>
    <row r="171">
      <c r="A171" s="19" t="s">
        <v>178</v>
      </c>
      <c r="B171" s="19" t="s">
        <v>94</v>
      </c>
      <c r="C171" s="19" t="s">
        <v>122</v>
      </c>
      <c r="D171" s="19" t="s">
        <v>445</v>
      </c>
      <c r="E171" s="19">
        <v>0.85628689939684621</v>
      </c>
    </row>
    <row r="172">
      <c r="A172" s="19" t="s">
        <v>178</v>
      </c>
      <c r="B172" s="19" t="s">
        <v>94</v>
      </c>
      <c r="C172" s="19" t="s">
        <v>122</v>
      </c>
      <c r="D172" s="19" t="s">
        <v>446</v>
      </c>
      <c r="E172" s="19">
        <v>0.46857318131914827</v>
      </c>
    </row>
    <row r="173">
      <c r="A173" s="19" t="s">
        <v>178</v>
      </c>
      <c r="B173" s="19" t="s">
        <v>94</v>
      </c>
      <c r="C173" s="19" t="s">
        <v>122</v>
      </c>
      <c r="D173" s="19" t="s">
        <v>447</v>
      </c>
      <c r="E173" s="19">
        <v>2.7340950041558147</v>
      </c>
    </row>
    <row r="174">
      <c r="A174" s="19" t="s">
        <v>178</v>
      </c>
      <c r="B174" s="19" t="s">
        <v>94</v>
      </c>
      <c r="C174" s="19" t="s">
        <v>122</v>
      </c>
      <c r="D174" s="19" t="s">
        <v>448</v>
      </c>
      <c r="E174" s="19">
        <v>2.5354159452651324</v>
      </c>
    </row>
    <row r="175">
      <c r="A175" s="19" t="s">
        <v>178</v>
      </c>
      <c r="B175" s="19" t="s">
        <v>94</v>
      </c>
      <c r="C175" s="19" t="s">
        <v>122</v>
      </c>
      <c r="D175" s="19" t="s">
        <v>449</v>
      </c>
      <c r="E175" s="19">
        <v>2.458950003737574</v>
      </c>
    </row>
    <row r="176">
      <c r="A176" s="19" t="s">
        <v>178</v>
      </c>
      <c r="B176" s="19" t="s">
        <v>94</v>
      </c>
      <c r="C176" s="19" t="s">
        <v>122</v>
      </c>
      <c r="D176" s="19" t="s">
        <v>450</v>
      </c>
      <c r="E176" s="19">
        <v>1.8884676957029112</v>
      </c>
    </row>
    <row r="177">
      <c r="A177" s="19" t="s">
        <v>178</v>
      </c>
      <c r="B177" s="19" t="s">
        <v>94</v>
      </c>
      <c r="C177" s="19" t="s">
        <v>122</v>
      </c>
      <c r="D177" s="19" t="s">
        <v>451</v>
      </c>
      <c r="E177" s="19">
        <v>1.9206020508858652</v>
      </c>
    </row>
    <row r="178">
      <c r="A178" s="19" t="s">
        <v>178</v>
      </c>
      <c r="B178" s="19" t="s">
        <v>94</v>
      </c>
      <c r="C178" s="19" t="s">
        <v>122</v>
      </c>
      <c r="D178" s="19" t="s">
        <v>452</v>
      </c>
      <c r="E178" s="19">
        <v>0.038308294403274414</v>
      </c>
    </row>
    <row r="179">
      <c r="A179" s="19" t="s">
        <v>178</v>
      </c>
      <c r="B179" s="19" t="s">
        <v>94</v>
      </c>
      <c r="C179" s="19" t="s">
        <v>122</v>
      </c>
      <c r="D179" s="19" t="s">
        <v>453</v>
      </c>
      <c r="E179" s="19">
        <v>2.1710805018807324</v>
      </c>
    </row>
    <row r="180">
      <c r="A180" s="19" t="s">
        <v>178</v>
      </c>
      <c r="B180" s="19" t="s">
        <v>94</v>
      </c>
      <c r="C180" s="19" t="s">
        <v>122</v>
      </c>
      <c r="D180" s="19" t="s">
        <v>454</v>
      </c>
      <c r="E180" s="19">
        <v>1.676422113455202</v>
      </c>
    </row>
    <row r="181">
      <c r="A181" s="19" t="s">
        <v>178</v>
      </c>
      <c r="B181" s="19" t="s">
        <v>94</v>
      </c>
      <c r="C181" s="19" t="s">
        <v>122</v>
      </c>
      <c r="D181" s="19" t="s">
        <v>455</v>
      </c>
      <c r="E181" s="19">
        <v>2.0404004410189387</v>
      </c>
    </row>
    <row r="182">
      <c r="A182" s="19" t="s">
        <v>178</v>
      </c>
      <c r="B182" s="19" t="s">
        <v>94</v>
      </c>
      <c r="C182" s="19" t="s">
        <v>122</v>
      </c>
      <c r="D182" s="19" t="s">
        <v>456</v>
      </c>
      <c r="E182" s="19">
        <v>1.6442684931314182</v>
      </c>
    </row>
    <row r="183">
      <c r="A183" s="19" t="s">
        <v>178</v>
      </c>
      <c r="B183" s="19" t="s">
        <v>94</v>
      </c>
      <c r="C183" s="19" t="s">
        <v>122</v>
      </c>
      <c r="D183" s="19" t="s">
        <v>457</v>
      </c>
      <c r="E183" s="19">
        <v>0.0473053196330671</v>
      </c>
    </row>
    <row r="184">
      <c r="A184" s="19" t="s">
        <v>178</v>
      </c>
      <c r="B184" s="19" t="s">
        <v>94</v>
      </c>
      <c r="C184" s="19" t="s">
        <v>122</v>
      </c>
      <c r="D184" s="19" t="s">
        <v>458</v>
      </c>
      <c r="E184" s="19">
        <v>0.72622646615853126</v>
      </c>
    </row>
    <row r="185">
      <c r="A185" s="19" t="s">
        <v>178</v>
      </c>
      <c r="B185" s="19" t="s">
        <v>94</v>
      </c>
      <c r="C185" s="19" t="s">
        <v>122</v>
      </c>
      <c r="D185" s="19" t="s">
        <v>459</v>
      </c>
      <c r="E185" s="19">
        <v>0.12839345506041105</v>
      </c>
    </row>
    <row r="186">
      <c r="A186" s="19" t="s">
        <v>178</v>
      </c>
      <c r="B186" s="19" t="s">
        <v>94</v>
      </c>
      <c r="C186" s="19" t="s">
        <v>122</v>
      </c>
      <c r="D186" s="19" t="s">
        <v>460</v>
      </c>
      <c r="E186" s="19">
        <v>0.19075580286495183</v>
      </c>
    </row>
    <row r="187">
      <c r="A187" s="19" t="s">
        <v>178</v>
      </c>
      <c r="B187" s="19" t="s">
        <v>94</v>
      </c>
      <c r="C187" s="19" t="s">
        <v>122</v>
      </c>
      <c r="D187" s="19" t="s">
        <v>461</v>
      </c>
      <c r="E187" s="19">
        <v>0.37929189582082173</v>
      </c>
    </row>
    <row r="188">
      <c r="A188" s="19" t="s">
        <v>178</v>
      </c>
      <c r="B188" s="19" t="s">
        <v>94</v>
      </c>
      <c r="C188" s="19" t="s">
        <v>122</v>
      </c>
      <c r="D188" s="19" t="s">
        <v>462</v>
      </c>
      <c r="E188" s="19">
        <v>0.53234868431925109</v>
      </c>
    </row>
    <row r="189">
      <c r="A189" s="19" t="s">
        <v>178</v>
      </c>
      <c r="B189" s="19" t="s">
        <v>94</v>
      </c>
      <c r="C189" s="19" t="s">
        <v>122</v>
      </c>
      <c r="D189" s="19" t="s">
        <v>463</v>
      </c>
      <c r="E189" s="19">
        <v>4.2794587922513685</v>
      </c>
    </row>
    <row r="190">
      <c r="A190" s="19" t="s">
        <v>178</v>
      </c>
      <c r="B190" s="19" t="s">
        <v>94</v>
      </c>
      <c r="C190" s="19" t="s">
        <v>122</v>
      </c>
      <c r="D190" s="19" t="s">
        <v>464</v>
      </c>
      <c r="E190" s="19">
        <v>0.34861669801608841</v>
      </c>
    </row>
    <row r="191">
      <c r="A191" s="19" t="s">
        <v>178</v>
      </c>
      <c r="B191" s="19" t="s">
        <v>94</v>
      </c>
      <c r="C191" s="19" t="s">
        <v>122</v>
      </c>
      <c r="D191" s="19" t="s">
        <v>465</v>
      </c>
      <c r="E191" s="19">
        <v>0.12401955197755772</v>
      </c>
    </row>
    <row r="192">
      <c r="A192" s="19" t="s">
        <v>178</v>
      </c>
      <c r="B192" s="19" t="s">
        <v>94</v>
      </c>
      <c r="C192" s="19" t="s">
        <v>122</v>
      </c>
      <c r="D192" s="19" t="s">
        <v>466</v>
      </c>
      <c r="E192" s="19">
        <v>1.0690856907479604</v>
      </c>
    </row>
    <row r="193">
      <c r="A193" s="19" t="s">
        <v>178</v>
      </c>
      <c r="B193" s="19" t="s">
        <v>94</v>
      </c>
      <c r="C193" s="19" t="s">
        <v>122</v>
      </c>
      <c r="D193" s="19" t="s">
        <v>467</v>
      </c>
      <c r="E193" s="19">
        <v>2.7854447243384262</v>
      </c>
    </row>
    <row r="194">
      <c r="A194" s="19" t="s">
        <v>178</v>
      </c>
      <c r="B194" s="19" t="s">
        <v>94</v>
      </c>
      <c r="C194" s="19" t="s">
        <v>122</v>
      </c>
      <c r="D194" s="19" t="s">
        <v>468</v>
      </c>
      <c r="E194" s="19">
        <v>2.8640950043534148</v>
      </c>
    </row>
    <row r="195">
      <c r="A195" s="19" t="s">
        <v>178</v>
      </c>
      <c r="B195" s="19" t="s">
        <v>94</v>
      </c>
      <c r="C195" s="19" t="s">
        <v>122</v>
      </c>
      <c r="D195" s="19" t="s">
        <v>469</v>
      </c>
      <c r="E195" s="19">
        <v>1.8611666660241535</v>
      </c>
    </row>
    <row r="196">
      <c r="A196" s="19" t="s">
        <v>178</v>
      </c>
      <c r="B196" s="19" t="s">
        <v>94</v>
      </c>
      <c r="C196" s="19" t="s">
        <v>122</v>
      </c>
      <c r="D196" s="19" t="s">
        <v>470</v>
      </c>
      <c r="E196" s="19">
        <v>0.7209032451426709</v>
      </c>
    </row>
    <row r="197">
      <c r="A197" s="19" t="s">
        <v>178</v>
      </c>
      <c r="B197" s="19" t="s">
        <v>94</v>
      </c>
      <c r="C197" s="19" t="s">
        <v>122</v>
      </c>
      <c r="D197" s="19" t="s">
        <v>471</v>
      </c>
      <c r="E197" s="19">
        <v>2.7340950041558845</v>
      </c>
    </row>
    <row r="198">
      <c r="A198" s="19" t="s">
        <v>178</v>
      </c>
      <c r="B198" s="19" t="s">
        <v>94</v>
      </c>
      <c r="C198" s="19" t="s">
        <v>122</v>
      </c>
      <c r="D198" s="19" t="s">
        <v>472</v>
      </c>
      <c r="E198" s="19">
        <v>2.458950003737574</v>
      </c>
    </row>
    <row r="199">
      <c r="A199" s="19" t="s">
        <v>178</v>
      </c>
      <c r="B199" s="19" t="s">
        <v>94</v>
      </c>
      <c r="C199" s="19" t="s">
        <v>122</v>
      </c>
      <c r="D199" s="19" t="s">
        <v>473</v>
      </c>
      <c r="E199" s="19">
        <v>0.443950000674781</v>
      </c>
    </row>
    <row r="200">
      <c r="A200" s="19" t="s">
        <v>178</v>
      </c>
      <c r="B200" s="19" t="s">
        <v>94</v>
      </c>
      <c r="C200" s="19" t="s">
        <v>122</v>
      </c>
      <c r="D200" s="19" t="s">
        <v>474</v>
      </c>
      <c r="E200" s="19">
        <v>2.1520034144275253</v>
      </c>
    </row>
    <row r="201">
      <c r="A201" s="19" t="s">
        <v>178</v>
      </c>
      <c r="B201" s="19" t="s">
        <v>94</v>
      </c>
      <c r="C201" s="19" t="s">
        <v>122</v>
      </c>
      <c r="D201" s="19" t="s">
        <v>475</v>
      </c>
      <c r="E201" s="19">
        <v>2.6065311694529676</v>
      </c>
    </row>
    <row r="202">
      <c r="A202" s="19" t="s">
        <v>178</v>
      </c>
      <c r="B202" s="19" t="s">
        <v>94</v>
      </c>
      <c r="C202" s="19" t="s">
        <v>122</v>
      </c>
      <c r="D202" s="19" t="s">
        <v>476</v>
      </c>
      <c r="E202" s="19">
        <v>2.0154940094045908</v>
      </c>
    </row>
    <row r="203">
      <c r="A203" s="19" t="s">
        <v>178</v>
      </c>
      <c r="B203" s="19" t="s">
        <v>94</v>
      </c>
      <c r="C203" s="19" t="s">
        <v>122</v>
      </c>
      <c r="D203" s="19" t="s">
        <v>477</v>
      </c>
      <c r="E203" s="19">
        <v>1.1794083783153009</v>
      </c>
    </row>
    <row r="204">
      <c r="A204" s="19" t="s">
        <v>178</v>
      </c>
      <c r="B204" s="19" t="s">
        <v>94</v>
      </c>
      <c r="C204" s="19" t="s">
        <v>122</v>
      </c>
      <c r="D204" s="19" t="s">
        <v>478</v>
      </c>
      <c r="E204" s="19">
        <v>2.0384878531341619</v>
      </c>
    </row>
    <row r="205">
      <c r="A205" s="19" t="s">
        <v>178</v>
      </c>
      <c r="B205" s="19" t="s">
        <v>94</v>
      </c>
      <c r="C205" s="19" t="s">
        <v>122</v>
      </c>
      <c r="D205" s="19" t="s">
        <v>479</v>
      </c>
      <c r="E205" s="19">
        <v>1.1825750916048143</v>
      </c>
    </row>
    <row r="206">
      <c r="A206" s="19" t="s">
        <v>178</v>
      </c>
      <c r="B206" s="19" t="s">
        <v>94</v>
      </c>
      <c r="C206" s="19" t="s">
        <v>122</v>
      </c>
      <c r="D206" s="19" t="s">
        <v>480</v>
      </c>
      <c r="E206" s="19">
        <v>1.9999613085515013</v>
      </c>
    </row>
    <row r="207">
      <c r="A207" s="19" t="s">
        <v>178</v>
      </c>
      <c r="B207" s="19" t="s">
        <v>94</v>
      </c>
      <c r="C207" s="19" t="s">
        <v>122</v>
      </c>
      <c r="D207" s="19" t="s">
        <v>481</v>
      </c>
      <c r="E207" s="19">
        <v>1.1661345288636746</v>
      </c>
    </row>
    <row r="208">
      <c r="A208" s="19" t="s">
        <v>178</v>
      </c>
      <c r="B208" s="19" t="s">
        <v>94</v>
      </c>
      <c r="C208" s="19" t="s">
        <v>122</v>
      </c>
      <c r="D208" s="19" t="s">
        <v>482</v>
      </c>
      <c r="E208" s="19">
        <v>2.0134976459985565</v>
      </c>
    </row>
    <row r="209">
      <c r="A209" s="19" t="s">
        <v>178</v>
      </c>
      <c r="B209" s="19" t="s">
        <v>94</v>
      </c>
      <c r="C209" s="19" t="s">
        <v>122</v>
      </c>
      <c r="D209" s="19" t="s">
        <v>483</v>
      </c>
      <c r="E209" s="19">
        <v>1.4425088345060537</v>
      </c>
    </row>
    <row r="210">
      <c r="A210" s="19" t="s">
        <v>178</v>
      </c>
      <c r="B210" s="19" t="s">
        <v>94</v>
      </c>
      <c r="C210" s="19" t="s">
        <v>122</v>
      </c>
      <c r="D210" s="19" t="s">
        <v>484</v>
      </c>
      <c r="E210" s="19">
        <v>0.15593894662914021</v>
      </c>
    </row>
    <row r="211">
      <c r="A211" s="19" t="s">
        <v>178</v>
      </c>
      <c r="B211" s="19" t="s">
        <v>94</v>
      </c>
      <c r="C211" s="19" t="s">
        <v>122</v>
      </c>
      <c r="D211" s="19" t="s">
        <v>485</v>
      </c>
      <c r="E211" s="19">
        <v>2.0941712691281102</v>
      </c>
    </row>
    <row r="212">
      <c r="A212" s="19" t="s">
        <v>178</v>
      </c>
      <c r="B212" s="19" t="s">
        <v>94</v>
      </c>
      <c r="C212" s="19" t="s">
        <v>122</v>
      </c>
      <c r="D212" s="19" t="s">
        <v>486</v>
      </c>
      <c r="E212" s="19">
        <v>2.129363653072053</v>
      </c>
    </row>
    <row r="213">
      <c r="A213" s="19" t="s">
        <v>178</v>
      </c>
      <c r="B213" s="19" t="s">
        <v>94</v>
      </c>
      <c r="C213" s="19" t="s">
        <v>122</v>
      </c>
      <c r="D213" s="19" t="s">
        <v>487</v>
      </c>
      <c r="E213" s="19">
        <v>2.4044976880237168</v>
      </c>
    </row>
    <row r="214">
      <c r="A214" s="19" t="s">
        <v>178</v>
      </c>
      <c r="B214" s="19" t="s">
        <v>94</v>
      </c>
      <c r="C214" s="19" t="s">
        <v>122</v>
      </c>
      <c r="D214" s="19" t="s">
        <v>488</v>
      </c>
      <c r="E214" s="19">
        <v>2.0605560456183154</v>
      </c>
    </row>
    <row r="215">
      <c r="A215" s="19" t="s">
        <v>178</v>
      </c>
      <c r="B215" s="19" t="s">
        <v>94</v>
      </c>
      <c r="C215" s="19" t="s">
        <v>122</v>
      </c>
      <c r="D215" s="19" t="s">
        <v>489</v>
      </c>
      <c r="E215" s="19">
        <v>1.1895054342982583</v>
      </c>
    </row>
    <row r="216">
      <c r="A216" s="19" t="s">
        <v>178</v>
      </c>
      <c r="B216" s="19" t="s">
        <v>94</v>
      </c>
      <c r="C216" s="19" t="s">
        <v>122</v>
      </c>
      <c r="D216" s="19" t="s">
        <v>490</v>
      </c>
      <c r="E216" s="19">
        <v>2.0609069379685385</v>
      </c>
    </row>
    <row r="217">
      <c r="A217" s="19" t="s">
        <v>178</v>
      </c>
      <c r="B217" s="19" t="s">
        <v>94</v>
      </c>
      <c r="C217" s="19" t="s">
        <v>122</v>
      </c>
      <c r="D217" s="19" t="s">
        <v>491</v>
      </c>
      <c r="E217" s="19">
        <v>1.2935122207688787</v>
      </c>
    </row>
    <row r="218">
      <c r="A218" s="19" t="s">
        <v>178</v>
      </c>
      <c r="B218" s="19" t="s">
        <v>94</v>
      </c>
      <c r="C218" s="19" t="s">
        <v>122</v>
      </c>
      <c r="D218" s="19" t="s">
        <v>492</v>
      </c>
      <c r="E218" s="19">
        <v>2.0884598515850792</v>
      </c>
    </row>
    <row r="219">
      <c r="A219" s="19" t="s">
        <v>178</v>
      </c>
      <c r="B219" s="19" t="s">
        <v>94</v>
      </c>
      <c r="C219" s="19" t="s">
        <v>122</v>
      </c>
      <c r="D219" s="19" t="s">
        <v>493</v>
      </c>
      <c r="E219" s="19">
        <v>2.0922674594679469</v>
      </c>
    </row>
    <row r="220">
      <c r="A220" s="19" t="s">
        <v>178</v>
      </c>
      <c r="B220" s="19" t="s">
        <v>94</v>
      </c>
      <c r="C220" s="19" t="s">
        <v>122</v>
      </c>
      <c r="D220" s="19" t="s">
        <v>494</v>
      </c>
      <c r="E220" s="19">
        <v>2.130577580387238</v>
      </c>
    </row>
    <row r="221">
      <c r="A221" s="19" t="s">
        <v>178</v>
      </c>
      <c r="B221" s="19" t="s">
        <v>94</v>
      </c>
      <c r="C221" s="19" t="s">
        <v>122</v>
      </c>
      <c r="D221" s="19" t="s">
        <v>495</v>
      </c>
      <c r="E221" s="19">
        <v>5.2520065738070807</v>
      </c>
    </row>
    <row r="222">
      <c r="A222" s="19" t="s">
        <v>178</v>
      </c>
      <c r="B222" s="19" t="s">
        <v>94</v>
      </c>
      <c r="C222" s="19" t="s">
        <v>122</v>
      </c>
      <c r="D222" s="19" t="s">
        <v>496</v>
      </c>
      <c r="E222" s="19">
        <v>1.6007624226934789</v>
      </c>
    </row>
    <row r="223">
      <c r="A223" s="19" t="s">
        <v>178</v>
      </c>
      <c r="B223" s="19" t="s">
        <v>94</v>
      </c>
      <c r="C223" s="19" t="s">
        <v>122</v>
      </c>
      <c r="D223" s="19" t="s">
        <v>497</v>
      </c>
      <c r="E223" s="19">
        <v>2.9940660505699008</v>
      </c>
    </row>
    <row r="224">
      <c r="A224" s="19" t="s">
        <v>178</v>
      </c>
      <c r="B224" s="19" t="s">
        <v>94</v>
      </c>
      <c r="C224" s="19" t="s">
        <v>122</v>
      </c>
      <c r="D224" s="19" t="s">
        <v>498</v>
      </c>
      <c r="E224" s="19">
        <v>0.6822563355336897</v>
      </c>
    </row>
    <row r="225">
      <c r="A225" s="19" t="s">
        <v>178</v>
      </c>
      <c r="B225" s="19" t="s">
        <v>94</v>
      </c>
      <c r="C225" s="19" t="s">
        <v>122</v>
      </c>
      <c r="D225" s="19" t="s">
        <v>499</v>
      </c>
      <c r="E225" s="19">
        <v>2.2791357481595766</v>
      </c>
    </row>
    <row r="226">
      <c r="A226" s="19" t="s">
        <v>178</v>
      </c>
      <c r="B226" s="19" t="s">
        <v>94</v>
      </c>
      <c r="C226" s="19" t="s">
        <v>122</v>
      </c>
      <c r="D226" s="19" t="s">
        <v>500</v>
      </c>
      <c r="E226" s="19">
        <v>2.14909217308878</v>
      </c>
    </row>
    <row r="227">
      <c r="A227" s="19" t="s">
        <v>178</v>
      </c>
      <c r="B227" s="19" t="s">
        <v>94</v>
      </c>
      <c r="C227" s="19" t="s">
        <v>122</v>
      </c>
      <c r="D227" s="19" t="s">
        <v>501</v>
      </c>
      <c r="E227" s="19">
        <v>0.443950000674781</v>
      </c>
    </row>
    <row r="228">
      <c r="A228" s="19" t="s">
        <v>178</v>
      </c>
      <c r="B228" s="19" t="s">
        <v>94</v>
      </c>
      <c r="C228" s="19" t="s">
        <v>122</v>
      </c>
      <c r="D228" s="19" t="s">
        <v>502</v>
      </c>
      <c r="E228" s="19">
        <v>0.2791813713984227</v>
      </c>
    </row>
    <row r="229">
      <c r="A229" s="19" t="s">
        <v>178</v>
      </c>
      <c r="B229" s="19" t="s">
        <v>94</v>
      </c>
      <c r="C229" s="19" t="s">
        <v>122</v>
      </c>
      <c r="D229" s="19" t="s">
        <v>503</v>
      </c>
      <c r="E229" s="19">
        <v>1.9908908701592942</v>
      </c>
    </row>
    <row r="230">
      <c r="A230" s="19" t="s">
        <v>178</v>
      </c>
      <c r="B230" s="19" t="s">
        <v>94</v>
      </c>
      <c r="C230" s="19" t="s">
        <v>122</v>
      </c>
      <c r="D230" s="19" t="s">
        <v>504</v>
      </c>
      <c r="E230" s="19">
        <v>0.94578602266447687</v>
      </c>
    </row>
    <row r="231">
      <c r="A231" s="19" t="s">
        <v>178</v>
      </c>
      <c r="B231" s="19" t="s">
        <v>94</v>
      </c>
      <c r="C231" s="19" t="s">
        <v>122</v>
      </c>
      <c r="D231" s="19" t="s">
        <v>505</v>
      </c>
      <c r="E231" s="19">
        <v>0.86014500130739047</v>
      </c>
    </row>
    <row r="232">
      <c r="A232" s="19" t="s">
        <v>178</v>
      </c>
      <c r="B232" s="19" t="s">
        <v>94</v>
      </c>
      <c r="C232" s="19" t="s">
        <v>122</v>
      </c>
      <c r="D232" s="19" t="s">
        <v>506</v>
      </c>
      <c r="E232" s="19">
        <v>0.060078374425830243</v>
      </c>
    </row>
    <row r="233">
      <c r="A233" s="19" t="s">
        <v>178</v>
      </c>
      <c r="B233" s="19" t="s">
        <v>94</v>
      </c>
      <c r="C233" s="19" t="s">
        <v>122</v>
      </c>
      <c r="D233" s="19" t="s">
        <v>507</v>
      </c>
      <c r="E233" s="19">
        <v>0.092473042457139831</v>
      </c>
    </row>
    <row r="234">
      <c r="A234" s="19" t="s">
        <v>178</v>
      </c>
      <c r="B234" s="19" t="s">
        <v>94</v>
      </c>
      <c r="C234" s="19" t="s">
        <v>122</v>
      </c>
      <c r="D234" s="19" t="s">
        <v>508</v>
      </c>
      <c r="E234" s="19">
        <v>0.0036602298065004394</v>
      </c>
    </row>
    <row r="235">
      <c r="A235" s="19" t="s">
        <v>178</v>
      </c>
      <c r="B235" s="19" t="s">
        <v>94</v>
      </c>
      <c r="C235" s="19" t="s">
        <v>122</v>
      </c>
      <c r="D235" s="19" t="s">
        <v>509</v>
      </c>
      <c r="E235" s="19">
        <v>0.36098822740024916</v>
      </c>
    </row>
    <row r="236">
      <c r="A236" s="19" t="s">
        <v>178</v>
      </c>
      <c r="B236" s="19" t="s">
        <v>94</v>
      </c>
      <c r="C236" s="19" t="s">
        <v>122</v>
      </c>
      <c r="D236" s="19" t="s">
        <v>510</v>
      </c>
      <c r="E236" s="19">
        <v>2.1490921730887504</v>
      </c>
    </row>
    <row r="237">
      <c r="A237" s="19" t="s">
        <v>178</v>
      </c>
      <c r="B237" s="19" t="s">
        <v>94</v>
      </c>
      <c r="C237" s="19" t="s">
        <v>122</v>
      </c>
      <c r="D237" s="19" t="s">
        <v>511</v>
      </c>
      <c r="E237" s="19">
        <v>0.098800000150151016</v>
      </c>
    </row>
    <row r="238">
      <c r="A238" s="19" t="s">
        <v>178</v>
      </c>
      <c r="B238" s="19" t="s">
        <v>94</v>
      </c>
      <c r="C238" s="19" t="s">
        <v>122</v>
      </c>
      <c r="D238" s="19" t="s">
        <v>512</v>
      </c>
      <c r="E238" s="19">
        <v>1.2036270303029233</v>
      </c>
    </row>
    <row r="239">
      <c r="A239" s="19" t="s">
        <v>178</v>
      </c>
      <c r="B239" s="19" t="s">
        <v>94</v>
      </c>
      <c r="C239" s="19" t="s">
        <v>122</v>
      </c>
      <c r="D239" s="19" t="s">
        <v>513</v>
      </c>
      <c r="E239" s="19">
        <v>0.28344368744616444</v>
      </c>
    </row>
    <row r="240">
      <c r="A240" s="19" t="s">
        <v>178</v>
      </c>
      <c r="B240" s="19" t="s">
        <v>94</v>
      </c>
      <c r="C240" s="19" t="s">
        <v>122</v>
      </c>
      <c r="D240" s="19" t="s">
        <v>514</v>
      </c>
      <c r="E240" s="19">
        <v>2.1490295499128154</v>
      </c>
    </row>
    <row r="241">
      <c r="A241" s="1" t="s">
        <v>87</v>
      </c>
      <c r="B241" s="1" t="s">
        <v>87</v>
      </c>
      <c r="C241" s="1">
        <f>SUBTOTAL(103,Elements13_8_41[Elemento])</f>
      </c>
      <c r="D241" s="1" t="s">
        <v>87</v>
      </c>
      <c r="E241" s="1">
        <f>SUBTOTAL(109,Elements13_8_41[Totais:])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4.xml><?xml version="1.0" encoding="utf-8"?>
<worksheet xmlns:r="http://schemas.openxmlformats.org/officeDocument/2006/relationships" xmlns="http://schemas.openxmlformats.org/spreadsheetml/2006/main">
  <dimension ref="A1:E61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34</v>
      </c>
      <c r="B1" s="9" t="s">
        <v>34</v>
      </c>
      <c r="C1" s="9" t="s">
        <v>34</v>
      </c>
      <c r="D1" s="9" t="s">
        <v>34</v>
      </c>
      <c r="E1" s="9" t="s">
        <v>34</v>
      </c>
    </row>
    <row r="2">
      <c r="A2" s="9" t="s">
        <v>34</v>
      </c>
      <c r="B2" s="9" t="s">
        <v>34</v>
      </c>
      <c r="C2" s="9" t="s">
        <v>34</v>
      </c>
      <c r="D2" s="9" t="s">
        <v>34</v>
      </c>
      <c r="E2" s="9" t="s">
        <v>34</v>
      </c>
    </row>
    <row r="4">
      <c r="A4" s="20" t="s">
        <v>124</v>
      </c>
      <c r="B4" s="20" t="s">
        <v>124</v>
      </c>
      <c r="C4" s="20" t="s">
        <v>124</v>
      </c>
      <c r="D4" s="20" t="s">
        <v>124</v>
      </c>
      <c r="E4" s="20" t="s">
        <v>124</v>
      </c>
    </row>
    <row r="5">
      <c r="A5" s="25" t="s">
        <v>87</v>
      </c>
      <c r="B5" s="25" t="s">
        <v>87</v>
      </c>
      <c r="C5" s="25" t="s">
        <v>87</v>
      </c>
      <c r="D5" s="25" t="s">
        <v>87</v>
      </c>
      <c r="E5" s="25" t="s">
        <v>87</v>
      </c>
    </row>
    <row r="6">
      <c r="A6" s="18" t="s">
        <v>173</v>
      </c>
      <c r="B6" s="18" t="s">
        <v>174</v>
      </c>
      <c r="C6" s="18" t="s">
        <v>175</v>
      </c>
      <c r="D6" s="18" t="s">
        <v>176</v>
      </c>
      <c r="E6" s="18" t="s">
        <v>177</v>
      </c>
    </row>
    <row r="7">
      <c r="A7" s="19" t="s">
        <v>178</v>
      </c>
      <c r="B7" s="19" t="s">
        <v>94</v>
      </c>
      <c r="C7" s="19" t="s">
        <v>128</v>
      </c>
      <c r="D7" s="19" t="s">
        <v>515</v>
      </c>
      <c r="E7" s="19">
        <v>1</v>
      </c>
    </row>
    <row r="8">
      <c r="A8" s="19" t="s">
        <v>178</v>
      </c>
      <c r="B8" s="19" t="s">
        <v>94</v>
      </c>
      <c r="C8" s="19" t="s">
        <v>128</v>
      </c>
      <c r="D8" s="19" t="s">
        <v>516</v>
      </c>
      <c r="E8" s="19">
        <v>1</v>
      </c>
    </row>
    <row r="9">
      <c r="A9" s="19" t="s">
        <v>178</v>
      </c>
      <c r="B9" s="19" t="s">
        <v>94</v>
      </c>
      <c r="C9" s="19" t="s">
        <v>128</v>
      </c>
      <c r="D9" s="19" t="s">
        <v>517</v>
      </c>
      <c r="E9" s="19">
        <v>1</v>
      </c>
    </row>
    <row r="10">
      <c r="A10" s="19" t="s">
        <v>178</v>
      </c>
      <c r="B10" s="19" t="s">
        <v>94</v>
      </c>
      <c r="C10" s="19" t="s">
        <v>128</v>
      </c>
      <c r="D10" s="19" t="s">
        <v>518</v>
      </c>
      <c r="E10" s="19">
        <v>1</v>
      </c>
    </row>
    <row r="11">
      <c r="A11" s="19" t="s">
        <v>178</v>
      </c>
      <c r="B11" s="19" t="s">
        <v>94</v>
      </c>
      <c r="C11" s="19" t="s">
        <v>128</v>
      </c>
      <c r="D11" s="19" t="s">
        <v>519</v>
      </c>
      <c r="E11" s="19">
        <v>1</v>
      </c>
    </row>
    <row r="12">
      <c r="A12" s="19" t="s">
        <v>178</v>
      </c>
      <c r="B12" s="19" t="s">
        <v>94</v>
      </c>
      <c r="C12" s="19" t="s">
        <v>128</v>
      </c>
      <c r="D12" s="19" t="s">
        <v>520</v>
      </c>
      <c r="E12" s="19">
        <v>1</v>
      </c>
    </row>
    <row r="13">
      <c r="A13" s="19" t="s">
        <v>178</v>
      </c>
      <c r="B13" s="19" t="s">
        <v>94</v>
      </c>
      <c r="C13" s="19" t="s">
        <v>128</v>
      </c>
      <c r="D13" s="19" t="s">
        <v>521</v>
      </c>
      <c r="E13" s="19">
        <v>1</v>
      </c>
    </row>
    <row r="14">
      <c r="A14" s="19" t="s">
        <v>178</v>
      </c>
      <c r="B14" s="19" t="s">
        <v>94</v>
      </c>
      <c r="C14" s="19" t="s">
        <v>128</v>
      </c>
      <c r="D14" s="19" t="s">
        <v>522</v>
      </c>
      <c r="E14" s="19">
        <v>1</v>
      </c>
    </row>
    <row r="15">
      <c r="A15" s="19" t="s">
        <v>178</v>
      </c>
      <c r="B15" s="19" t="s">
        <v>94</v>
      </c>
      <c r="C15" s="19" t="s">
        <v>128</v>
      </c>
      <c r="D15" s="19" t="s">
        <v>523</v>
      </c>
      <c r="E15" s="19">
        <v>1</v>
      </c>
    </row>
    <row r="16">
      <c r="A16" s="19" t="s">
        <v>178</v>
      </c>
      <c r="B16" s="19" t="s">
        <v>94</v>
      </c>
      <c r="C16" s="19" t="s">
        <v>128</v>
      </c>
      <c r="D16" s="19" t="s">
        <v>524</v>
      </c>
      <c r="E16" s="19">
        <v>1</v>
      </c>
    </row>
    <row r="17">
      <c r="A17" s="19" t="s">
        <v>178</v>
      </c>
      <c r="B17" s="19" t="s">
        <v>94</v>
      </c>
      <c r="C17" s="19" t="s">
        <v>128</v>
      </c>
      <c r="D17" s="19" t="s">
        <v>525</v>
      </c>
      <c r="E17" s="19">
        <v>1</v>
      </c>
    </row>
    <row r="18">
      <c r="A18" s="19" t="s">
        <v>178</v>
      </c>
      <c r="B18" s="19" t="s">
        <v>94</v>
      </c>
      <c r="C18" s="19" t="s">
        <v>128</v>
      </c>
      <c r="D18" s="19" t="s">
        <v>526</v>
      </c>
      <c r="E18" s="19">
        <v>1</v>
      </c>
    </row>
    <row r="19">
      <c r="A19" s="19" t="s">
        <v>178</v>
      </c>
      <c r="B19" s="19" t="s">
        <v>94</v>
      </c>
      <c r="C19" s="19" t="s">
        <v>128</v>
      </c>
      <c r="D19" s="19" t="s">
        <v>527</v>
      </c>
      <c r="E19" s="19">
        <v>1</v>
      </c>
    </row>
    <row r="20">
      <c r="A20" s="19" t="s">
        <v>178</v>
      </c>
      <c r="B20" s="19" t="s">
        <v>94</v>
      </c>
      <c r="C20" s="19" t="s">
        <v>128</v>
      </c>
      <c r="D20" s="19" t="s">
        <v>528</v>
      </c>
      <c r="E20" s="19">
        <v>1</v>
      </c>
    </row>
    <row r="21">
      <c r="A21" s="19" t="s">
        <v>178</v>
      </c>
      <c r="B21" s="19" t="s">
        <v>94</v>
      </c>
      <c r="C21" s="19" t="s">
        <v>128</v>
      </c>
      <c r="D21" s="19" t="s">
        <v>529</v>
      </c>
      <c r="E21" s="19">
        <v>1</v>
      </c>
    </row>
    <row r="22">
      <c r="A22" s="19" t="s">
        <v>178</v>
      </c>
      <c r="B22" s="19" t="s">
        <v>94</v>
      </c>
      <c r="C22" s="19" t="s">
        <v>128</v>
      </c>
      <c r="D22" s="19" t="s">
        <v>530</v>
      </c>
      <c r="E22" s="19">
        <v>1</v>
      </c>
    </row>
    <row r="23">
      <c r="A23" s="19" t="s">
        <v>178</v>
      </c>
      <c r="B23" s="19" t="s">
        <v>94</v>
      </c>
      <c r="C23" s="19" t="s">
        <v>128</v>
      </c>
      <c r="D23" s="19" t="s">
        <v>531</v>
      </c>
      <c r="E23" s="19">
        <v>1</v>
      </c>
    </row>
    <row r="24">
      <c r="A24" s="19" t="s">
        <v>178</v>
      </c>
      <c r="B24" s="19" t="s">
        <v>94</v>
      </c>
      <c r="C24" s="19" t="s">
        <v>128</v>
      </c>
      <c r="D24" s="19" t="s">
        <v>532</v>
      </c>
      <c r="E24" s="19">
        <v>1</v>
      </c>
    </row>
    <row r="25">
      <c r="A25" s="19" t="s">
        <v>178</v>
      </c>
      <c r="B25" s="19" t="s">
        <v>94</v>
      </c>
      <c r="C25" s="19" t="s">
        <v>128</v>
      </c>
      <c r="D25" s="19" t="s">
        <v>533</v>
      </c>
      <c r="E25" s="19">
        <v>1</v>
      </c>
    </row>
    <row r="26">
      <c r="A26" s="19" t="s">
        <v>178</v>
      </c>
      <c r="B26" s="19" t="s">
        <v>94</v>
      </c>
      <c r="C26" s="19" t="s">
        <v>128</v>
      </c>
      <c r="D26" s="19" t="s">
        <v>534</v>
      </c>
      <c r="E26" s="19">
        <v>1</v>
      </c>
    </row>
    <row r="27">
      <c r="A27" s="1" t="s">
        <v>87</v>
      </c>
      <c r="B27" s="1" t="s">
        <v>87</v>
      </c>
      <c r="C27" s="1">
        <f>SUBTOTAL(103,Elements13_8_51[Elemento])</f>
      </c>
      <c r="D27" s="1" t="s">
        <v>87</v>
      </c>
      <c r="E27" s="1">
        <f>SUBTOTAL(109,Elements13_8_51[Totais:])</f>
      </c>
    </row>
    <row r="30">
      <c r="A30" s="9" t="s">
        <v>34</v>
      </c>
      <c r="B30" s="9" t="s">
        <v>34</v>
      </c>
      <c r="C30" s="9" t="s">
        <v>34</v>
      </c>
      <c r="D30" s="9" t="s">
        <v>34</v>
      </c>
      <c r="E30" s="9" t="s">
        <v>34</v>
      </c>
    </row>
    <row r="31">
      <c r="A31" s="9" t="s">
        <v>34</v>
      </c>
      <c r="B31" s="9" t="s">
        <v>34</v>
      </c>
      <c r="C31" s="9" t="s">
        <v>34</v>
      </c>
      <c r="D31" s="9" t="s">
        <v>34</v>
      </c>
      <c r="E31" s="9" t="s">
        <v>34</v>
      </c>
    </row>
    <row r="33">
      <c r="A33" s="20" t="s">
        <v>125</v>
      </c>
      <c r="B33" s="20" t="s">
        <v>125</v>
      </c>
      <c r="C33" s="20" t="s">
        <v>125</v>
      </c>
      <c r="D33" s="20" t="s">
        <v>125</v>
      </c>
      <c r="E33" s="20" t="s">
        <v>125</v>
      </c>
    </row>
    <row r="34">
      <c r="A34" s="25" t="s">
        <v>87</v>
      </c>
      <c r="B34" s="25" t="s">
        <v>87</v>
      </c>
      <c r="C34" s="25" t="s">
        <v>87</v>
      </c>
      <c r="D34" s="25" t="s">
        <v>87</v>
      </c>
      <c r="E34" s="25" t="s">
        <v>87</v>
      </c>
    </row>
    <row r="35">
      <c r="A35" s="18" t="s">
        <v>173</v>
      </c>
      <c r="B35" s="18" t="s">
        <v>174</v>
      </c>
      <c r="C35" s="18" t="s">
        <v>175</v>
      </c>
      <c r="D35" s="18" t="s">
        <v>176</v>
      </c>
      <c r="E35" s="18" t="s">
        <v>177</v>
      </c>
    </row>
    <row r="36">
      <c r="A36" s="19" t="s">
        <v>178</v>
      </c>
      <c r="B36" s="19" t="s">
        <v>94</v>
      </c>
      <c r="C36" s="19" t="s">
        <v>131</v>
      </c>
      <c r="D36" s="19" t="s">
        <v>535</v>
      </c>
      <c r="E36" s="19">
        <v>1</v>
      </c>
    </row>
    <row r="37">
      <c r="A37" s="19" t="s">
        <v>178</v>
      </c>
      <c r="B37" s="19" t="s">
        <v>94</v>
      </c>
      <c r="C37" s="19" t="s">
        <v>131</v>
      </c>
      <c r="D37" s="19" t="s">
        <v>536</v>
      </c>
      <c r="E37" s="19">
        <v>1</v>
      </c>
    </row>
    <row r="38">
      <c r="A38" s="19" t="s">
        <v>178</v>
      </c>
      <c r="B38" s="19" t="s">
        <v>94</v>
      </c>
      <c r="C38" s="19" t="s">
        <v>131</v>
      </c>
      <c r="D38" s="19" t="s">
        <v>537</v>
      </c>
      <c r="E38" s="19">
        <v>1</v>
      </c>
    </row>
    <row r="39">
      <c r="A39" s="19" t="s">
        <v>178</v>
      </c>
      <c r="B39" s="19" t="s">
        <v>94</v>
      </c>
      <c r="C39" s="19" t="s">
        <v>131</v>
      </c>
      <c r="D39" s="19" t="s">
        <v>538</v>
      </c>
      <c r="E39" s="19">
        <v>1</v>
      </c>
    </row>
    <row r="40">
      <c r="A40" s="19" t="s">
        <v>178</v>
      </c>
      <c r="B40" s="19" t="s">
        <v>94</v>
      </c>
      <c r="C40" s="19" t="s">
        <v>131</v>
      </c>
      <c r="D40" s="19" t="s">
        <v>539</v>
      </c>
      <c r="E40" s="19">
        <v>1</v>
      </c>
    </row>
    <row r="41">
      <c r="A41" s="19" t="s">
        <v>178</v>
      </c>
      <c r="B41" s="19" t="s">
        <v>94</v>
      </c>
      <c r="C41" s="19" t="s">
        <v>131</v>
      </c>
      <c r="D41" s="19" t="s">
        <v>540</v>
      </c>
      <c r="E41" s="19">
        <v>1</v>
      </c>
    </row>
    <row r="42">
      <c r="A42" s="19" t="s">
        <v>178</v>
      </c>
      <c r="B42" s="19" t="s">
        <v>94</v>
      </c>
      <c r="C42" s="19" t="s">
        <v>131</v>
      </c>
      <c r="D42" s="19" t="s">
        <v>541</v>
      </c>
      <c r="E42" s="19">
        <v>1</v>
      </c>
    </row>
    <row r="43">
      <c r="A43" s="19" t="s">
        <v>178</v>
      </c>
      <c r="B43" s="19" t="s">
        <v>94</v>
      </c>
      <c r="C43" s="19" t="s">
        <v>131</v>
      </c>
      <c r="D43" s="19" t="s">
        <v>542</v>
      </c>
      <c r="E43" s="19">
        <v>1</v>
      </c>
    </row>
    <row r="44">
      <c r="A44" s="19" t="s">
        <v>178</v>
      </c>
      <c r="B44" s="19" t="s">
        <v>94</v>
      </c>
      <c r="C44" s="19" t="s">
        <v>131</v>
      </c>
      <c r="D44" s="19" t="s">
        <v>543</v>
      </c>
      <c r="E44" s="19">
        <v>1</v>
      </c>
    </row>
    <row r="45">
      <c r="A45" s="19" t="s">
        <v>178</v>
      </c>
      <c r="B45" s="19" t="s">
        <v>94</v>
      </c>
      <c r="C45" s="19" t="s">
        <v>131</v>
      </c>
      <c r="D45" s="19" t="s">
        <v>544</v>
      </c>
      <c r="E45" s="19">
        <v>1</v>
      </c>
    </row>
    <row r="46">
      <c r="A46" s="19" t="s">
        <v>178</v>
      </c>
      <c r="B46" s="19" t="s">
        <v>94</v>
      </c>
      <c r="C46" s="19" t="s">
        <v>131</v>
      </c>
      <c r="D46" s="19" t="s">
        <v>545</v>
      </c>
      <c r="E46" s="19">
        <v>1</v>
      </c>
    </row>
    <row r="47">
      <c r="A47" s="19" t="s">
        <v>178</v>
      </c>
      <c r="B47" s="19" t="s">
        <v>94</v>
      </c>
      <c r="C47" s="19" t="s">
        <v>131</v>
      </c>
      <c r="D47" s="19" t="s">
        <v>546</v>
      </c>
      <c r="E47" s="19">
        <v>1</v>
      </c>
    </row>
    <row r="48">
      <c r="A48" s="19" t="s">
        <v>178</v>
      </c>
      <c r="B48" s="19" t="s">
        <v>94</v>
      </c>
      <c r="C48" s="19" t="s">
        <v>131</v>
      </c>
      <c r="D48" s="19" t="s">
        <v>547</v>
      </c>
      <c r="E48" s="19">
        <v>1</v>
      </c>
    </row>
    <row r="49">
      <c r="A49" s="19" t="s">
        <v>178</v>
      </c>
      <c r="B49" s="19" t="s">
        <v>94</v>
      </c>
      <c r="C49" s="19" t="s">
        <v>131</v>
      </c>
      <c r="D49" s="19" t="s">
        <v>548</v>
      </c>
      <c r="E49" s="19">
        <v>1</v>
      </c>
    </row>
    <row r="50">
      <c r="A50" s="1" t="s">
        <v>87</v>
      </c>
      <c r="B50" s="1" t="s">
        <v>87</v>
      </c>
      <c r="C50" s="1">
        <f>SUBTOTAL(103,Elements13_8_52[Elemento])</f>
      </c>
      <c r="D50" s="1" t="s">
        <v>87</v>
      </c>
      <c r="E50" s="1">
        <f>SUBTOTAL(109,Elements13_8_52[Totais:])</f>
      </c>
    </row>
    <row r="53">
      <c r="A53" s="9" t="s">
        <v>34</v>
      </c>
      <c r="B53" s="9" t="s">
        <v>34</v>
      </c>
      <c r="C53" s="9" t="s">
        <v>34</v>
      </c>
      <c r="D53" s="9" t="s">
        <v>34</v>
      </c>
      <c r="E53" s="9" t="s">
        <v>34</v>
      </c>
    </row>
    <row r="54">
      <c r="A54" s="9" t="s">
        <v>34</v>
      </c>
      <c r="B54" s="9" t="s">
        <v>34</v>
      </c>
      <c r="C54" s="9" t="s">
        <v>34</v>
      </c>
      <c r="D54" s="9" t="s">
        <v>34</v>
      </c>
      <c r="E54" s="9" t="s">
        <v>34</v>
      </c>
    </row>
    <row r="56">
      <c r="A56" s="20" t="s">
        <v>126</v>
      </c>
      <c r="B56" s="20" t="s">
        <v>126</v>
      </c>
      <c r="C56" s="20" t="s">
        <v>126</v>
      </c>
      <c r="D56" s="20" t="s">
        <v>126</v>
      </c>
      <c r="E56" s="20" t="s">
        <v>126</v>
      </c>
    </row>
    <row r="57">
      <c r="A57" s="25" t="s">
        <v>87</v>
      </c>
      <c r="B57" s="25" t="s">
        <v>87</v>
      </c>
      <c r="C57" s="25" t="s">
        <v>87</v>
      </c>
      <c r="D57" s="25" t="s">
        <v>87</v>
      </c>
      <c r="E57" s="25" t="s">
        <v>87</v>
      </c>
    </row>
    <row r="58">
      <c r="A58" s="18" t="s">
        <v>173</v>
      </c>
      <c r="B58" s="18" t="s">
        <v>174</v>
      </c>
      <c r="C58" s="18" t="s">
        <v>175</v>
      </c>
      <c r="D58" s="18" t="s">
        <v>176</v>
      </c>
      <c r="E58" s="18" t="s">
        <v>177</v>
      </c>
    </row>
    <row r="59">
      <c r="A59" s="19" t="s">
        <v>178</v>
      </c>
      <c r="B59" s="19" t="s">
        <v>94</v>
      </c>
      <c r="C59" s="19" t="s">
        <v>132</v>
      </c>
      <c r="D59" s="19" t="s">
        <v>549</v>
      </c>
      <c r="E59" s="19">
        <v>1</v>
      </c>
    </row>
    <row r="60">
      <c r="A60" s="19" t="s">
        <v>178</v>
      </c>
      <c r="B60" s="19" t="s">
        <v>94</v>
      </c>
      <c r="C60" s="19" t="s">
        <v>132</v>
      </c>
      <c r="D60" s="19" t="s">
        <v>550</v>
      </c>
      <c r="E60" s="19">
        <v>1</v>
      </c>
    </row>
    <row r="61">
      <c r="A61" s="1" t="s">
        <v>87</v>
      </c>
      <c r="B61" s="1" t="s">
        <v>87</v>
      </c>
      <c r="C61" s="1">
        <f>SUBTOTAL(103,Elements13_8_53[Elemento])</f>
      </c>
      <c r="D61" s="1" t="s">
        <v>87</v>
      </c>
      <c r="E61" s="1">
        <f>SUBTOTAL(109,Elements13_8_53[Totais:])</f>
      </c>
    </row>
  </sheetData>
  <mergeCells>
    <mergeCell ref="A1:E2"/>
    <mergeCell ref="A4:E4"/>
    <mergeCell ref="A5:E5"/>
    <mergeCell ref="A30:E31"/>
    <mergeCell ref="A33:E33"/>
    <mergeCell ref="A34:E34"/>
    <mergeCell ref="A53:E54"/>
    <mergeCell ref="A56:E56"/>
    <mergeCell ref="A57:E57"/>
  </mergeCells>
  <hyperlinks>
    <hyperlink ref="A1" r:id="rId4"/>
    <hyperlink ref="B1" r:id="rId5"/>
    <hyperlink ref="C1" r:id="rId6"/>
    <hyperlink ref="D1" r:id="rId7"/>
    <hyperlink ref="E1" r:id="rId8"/>
    <hyperlink ref="A2" r:id="rId9"/>
    <hyperlink ref="B2" r:id="rId10"/>
    <hyperlink ref="C2" r:id="rId11"/>
    <hyperlink ref="D2" r:id="rId12"/>
    <hyperlink ref="E2" r:id="rId13"/>
    <hyperlink ref="A4" r:id="rId14"/>
    <hyperlink ref="B4" r:id="rId15"/>
    <hyperlink ref="C4" r:id="rId16"/>
    <hyperlink ref="D4" r:id="rId17"/>
    <hyperlink ref="E4" r:id="rId18"/>
    <hyperlink ref="A30" r:id="rId19"/>
    <hyperlink ref="B30" r:id="rId20"/>
    <hyperlink ref="C30" r:id="rId21"/>
    <hyperlink ref="D30" r:id="rId22"/>
    <hyperlink ref="E30" r:id="rId23"/>
    <hyperlink ref="A31" r:id="rId24"/>
    <hyperlink ref="B31" r:id="rId25"/>
    <hyperlink ref="C31" r:id="rId26"/>
    <hyperlink ref="D31" r:id="rId27"/>
    <hyperlink ref="E31" r:id="rId28"/>
    <hyperlink ref="A33" r:id="rId29"/>
    <hyperlink ref="B33" r:id="rId30"/>
    <hyperlink ref="C33" r:id="rId31"/>
    <hyperlink ref="D33" r:id="rId32"/>
    <hyperlink ref="E33" r:id="rId33"/>
    <hyperlink ref="A53" r:id="rId34"/>
    <hyperlink ref="B53" r:id="rId35"/>
    <hyperlink ref="C53" r:id="rId36"/>
    <hyperlink ref="D53" r:id="rId37"/>
    <hyperlink ref="E53" r:id="rId38"/>
    <hyperlink ref="A54" r:id="rId39"/>
    <hyperlink ref="B54" r:id="rId40"/>
    <hyperlink ref="C54" r:id="rId41"/>
    <hyperlink ref="D54" r:id="rId42"/>
    <hyperlink ref="E54" r:id="rId43"/>
    <hyperlink ref="A56" r:id="rId44"/>
    <hyperlink ref="B56" r:id="rId45"/>
    <hyperlink ref="C56" r:id="rId46"/>
    <hyperlink ref="D56" r:id="rId47"/>
    <hyperlink ref="E56" r:id="rId48"/>
  </hyperlinks>
  <headerFooter/>
  <tableParts>
    <tablePart r:id="rId1"/>
    <tablePart r:id="rId2"/>
    <tablePart r:id="rId3"/>
  </tableParts>
</worksheet>
</file>

<file path=xl/worksheets/sheet25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38</v>
      </c>
      <c r="B1" s="9" t="s">
        <v>38</v>
      </c>
      <c r="C1" s="9" t="s">
        <v>38</v>
      </c>
      <c r="D1" s="9" t="s">
        <v>38</v>
      </c>
      <c r="E1" s="9" t="s">
        <v>38</v>
      </c>
    </row>
    <row r="2">
      <c r="A2" s="9" t="s">
        <v>38</v>
      </c>
      <c r="B2" s="9" t="s">
        <v>38</v>
      </c>
      <c r="C2" s="9" t="s">
        <v>38</v>
      </c>
      <c r="D2" s="9" t="s">
        <v>38</v>
      </c>
      <c r="E2" s="9" t="s">
        <v>38</v>
      </c>
    </row>
    <row r="4">
      <c r="A4" s="20" t="s">
        <v>114</v>
      </c>
      <c r="B4" s="20" t="s">
        <v>114</v>
      </c>
      <c r="C4" s="20" t="s">
        <v>114</v>
      </c>
      <c r="D4" s="20" t="s">
        <v>114</v>
      </c>
      <c r="E4" s="20" t="s">
        <v>114</v>
      </c>
    </row>
    <row r="5">
      <c r="A5" s="25" t="s">
        <v>87</v>
      </c>
      <c r="B5" s="25" t="s">
        <v>87</v>
      </c>
      <c r="C5" s="25" t="s">
        <v>87</v>
      </c>
      <c r="D5" s="25" t="s">
        <v>87</v>
      </c>
      <c r="E5" s="25" t="s">
        <v>87</v>
      </c>
    </row>
    <row r="6">
      <c r="A6" s="18" t="s">
        <v>173</v>
      </c>
      <c r="B6" s="18" t="s">
        <v>174</v>
      </c>
      <c r="C6" s="18" t="s">
        <v>175</v>
      </c>
      <c r="D6" s="18" t="s">
        <v>176</v>
      </c>
      <c r="E6" s="18" t="s">
        <v>177</v>
      </c>
    </row>
    <row r="7">
      <c r="A7" s="19" t="s">
        <v>178</v>
      </c>
      <c r="B7" s="19" t="s">
        <v>94</v>
      </c>
      <c r="C7" s="19" t="s">
        <v>134</v>
      </c>
      <c r="D7" s="19" t="s">
        <v>551</v>
      </c>
      <c r="E7" s="19">
        <v>1</v>
      </c>
    </row>
    <row r="8">
      <c r="A8" s="1" t="s">
        <v>87</v>
      </c>
      <c r="B8" s="1" t="s">
        <v>87</v>
      </c>
      <c r="C8" s="1">
        <f>SUBTOTAL(103,Elements13_8_61[Elemento])</f>
      </c>
      <c r="D8" s="1" t="s">
        <v>87</v>
      </c>
      <c r="E8" s="1">
        <f>SUBTOTAL(109,Elements13_8_61[Totais:])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6.xml><?xml version="1.0" encoding="utf-8"?>
<worksheet xmlns:r="http://schemas.openxmlformats.org/officeDocument/2006/relationships" xmlns="http://schemas.openxmlformats.org/spreadsheetml/2006/main">
  <dimension ref="A1:E23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41</v>
      </c>
      <c r="B1" s="9" t="s">
        <v>41</v>
      </c>
      <c r="C1" s="9" t="s">
        <v>41</v>
      </c>
      <c r="D1" s="9" t="s">
        <v>41</v>
      </c>
      <c r="E1" s="9" t="s">
        <v>41</v>
      </c>
    </row>
    <row r="2">
      <c r="A2" s="9" t="s">
        <v>41</v>
      </c>
      <c r="B2" s="9" t="s">
        <v>41</v>
      </c>
      <c r="C2" s="9" t="s">
        <v>41</v>
      </c>
      <c r="D2" s="9" t="s">
        <v>41</v>
      </c>
      <c r="E2" s="9" t="s">
        <v>41</v>
      </c>
    </row>
    <row r="4">
      <c r="A4" s="20" t="s">
        <v>119</v>
      </c>
      <c r="B4" s="20" t="s">
        <v>119</v>
      </c>
      <c r="C4" s="20" t="s">
        <v>119</v>
      </c>
      <c r="D4" s="20" t="s">
        <v>119</v>
      </c>
      <c r="E4" s="20" t="s">
        <v>119</v>
      </c>
    </row>
    <row r="5">
      <c r="A5" s="25" t="s">
        <v>135</v>
      </c>
      <c r="B5" s="25" t="s">
        <v>135</v>
      </c>
      <c r="C5" s="25" t="s">
        <v>135</v>
      </c>
      <c r="D5" s="25" t="s">
        <v>135</v>
      </c>
      <c r="E5" s="25" t="s">
        <v>135</v>
      </c>
    </row>
    <row r="6">
      <c r="A6" s="18" t="s">
        <v>173</v>
      </c>
      <c r="B6" s="18" t="s">
        <v>174</v>
      </c>
      <c r="C6" s="18" t="s">
        <v>175</v>
      </c>
      <c r="D6" s="18" t="s">
        <v>176</v>
      </c>
      <c r="E6" s="18" t="s">
        <v>177</v>
      </c>
    </row>
    <row r="7">
      <c r="A7" s="19" t="s">
        <v>178</v>
      </c>
      <c r="B7" s="19" t="s">
        <v>94</v>
      </c>
      <c r="C7" s="19" t="s">
        <v>136</v>
      </c>
      <c r="D7" s="19" t="s">
        <v>552</v>
      </c>
      <c r="E7" s="19">
        <v>10.719708761901058</v>
      </c>
    </row>
    <row r="8">
      <c r="A8" s="19" t="s">
        <v>178</v>
      </c>
      <c r="B8" s="19" t="s">
        <v>94</v>
      </c>
      <c r="C8" s="19" t="s">
        <v>136</v>
      </c>
      <c r="D8" s="19" t="s">
        <v>553</v>
      </c>
      <c r="E8" s="19">
        <v>0.75145731791013526</v>
      </c>
    </row>
    <row r="9">
      <c r="A9" s="19" t="s">
        <v>178</v>
      </c>
      <c r="B9" s="19" t="s">
        <v>94</v>
      </c>
      <c r="C9" s="19" t="s">
        <v>136</v>
      </c>
      <c r="D9" s="19" t="s">
        <v>554</v>
      </c>
      <c r="E9" s="19">
        <v>10.902818921226986</v>
      </c>
    </row>
    <row r="10">
      <c r="A10" s="19" t="s">
        <v>178</v>
      </c>
      <c r="B10" s="19" t="s">
        <v>94</v>
      </c>
      <c r="C10" s="19" t="s">
        <v>136</v>
      </c>
      <c r="D10" s="19" t="s">
        <v>555</v>
      </c>
      <c r="E10" s="19">
        <v>1.4807000022507044</v>
      </c>
    </row>
    <row r="11">
      <c r="A11" s="19" t="s">
        <v>178</v>
      </c>
      <c r="B11" s="19" t="s">
        <v>94</v>
      </c>
      <c r="C11" s="19" t="s">
        <v>136</v>
      </c>
      <c r="D11" s="19" t="s">
        <v>556</v>
      </c>
      <c r="E11" s="19">
        <v>2.8197000042859943</v>
      </c>
    </row>
    <row r="12">
      <c r="A12" s="19" t="s">
        <v>178</v>
      </c>
      <c r="B12" s="19" t="s">
        <v>94</v>
      </c>
      <c r="C12" s="19" t="s">
        <v>136</v>
      </c>
      <c r="D12" s="19" t="s">
        <v>557</v>
      </c>
      <c r="E12" s="19">
        <v>0.74737000113600738</v>
      </c>
    </row>
    <row r="13">
      <c r="A13" s="19" t="s">
        <v>178</v>
      </c>
      <c r="B13" s="19" t="s">
        <v>94</v>
      </c>
      <c r="C13" s="19" t="s">
        <v>136</v>
      </c>
      <c r="D13" s="19" t="s">
        <v>558</v>
      </c>
      <c r="E13" s="19">
        <v>0.72622149881295084</v>
      </c>
    </row>
    <row r="14">
      <c r="A14" s="19" t="s">
        <v>178</v>
      </c>
      <c r="B14" s="19" t="s">
        <v>94</v>
      </c>
      <c r="C14" s="19" t="s">
        <v>136</v>
      </c>
      <c r="D14" s="19" t="s">
        <v>559</v>
      </c>
      <c r="E14" s="19">
        <v>0.037705236047694261</v>
      </c>
    </row>
    <row r="15">
      <c r="A15" s="19" t="s">
        <v>178</v>
      </c>
      <c r="B15" s="19" t="s">
        <v>94</v>
      </c>
      <c r="C15" s="19" t="s">
        <v>136</v>
      </c>
      <c r="D15" s="19" t="s">
        <v>560</v>
      </c>
      <c r="E15" s="19">
        <v>2.1453958703940921</v>
      </c>
    </row>
    <row r="16">
      <c r="A16" s="19" t="s">
        <v>178</v>
      </c>
      <c r="B16" s="19" t="s">
        <v>94</v>
      </c>
      <c r="C16" s="19" t="s">
        <v>136</v>
      </c>
      <c r="D16" s="19" t="s">
        <v>561</v>
      </c>
      <c r="E16" s="19">
        <v>0.53325307316309478</v>
      </c>
    </row>
    <row r="17">
      <c r="A17" s="19" t="s">
        <v>178</v>
      </c>
      <c r="B17" s="19" t="s">
        <v>94</v>
      </c>
      <c r="C17" s="19" t="s">
        <v>136</v>
      </c>
      <c r="D17" s="19" t="s">
        <v>562</v>
      </c>
      <c r="E17" s="19">
        <v>2.5406903084354995</v>
      </c>
    </row>
    <row r="18">
      <c r="A18" s="19" t="s">
        <v>178</v>
      </c>
      <c r="B18" s="19" t="s">
        <v>94</v>
      </c>
      <c r="C18" s="19" t="s">
        <v>136</v>
      </c>
      <c r="D18" s="19" t="s">
        <v>563</v>
      </c>
      <c r="E18" s="19">
        <v>2.07292087028398</v>
      </c>
    </row>
    <row r="19">
      <c r="A19" s="19" t="s">
        <v>178</v>
      </c>
      <c r="B19" s="19" t="s">
        <v>94</v>
      </c>
      <c r="C19" s="19" t="s">
        <v>136</v>
      </c>
      <c r="D19" s="19" t="s">
        <v>564</v>
      </c>
      <c r="E19" s="19">
        <v>0.1816512215520289</v>
      </c>
    </row>
    <row r="20">
      <c r="A20" s="19" t="s">
        <v>178</v>
      </c>
      <c r="B20" s="19" t="s">
        <v>94</v>
      </c>
      <c r="C20" s="19" t="s">
        <v>136</v>
      </c>
      <c r="D20" s="19" t="s">
        <v>565</v>
      </c>
      <c r="E20" s="19">
        <v>6.175728807137868</v>
      </c>
    </row>
    <row r="21">
      <c r="A21" s="19" t="s">
        <v>178</v>
      </c>
      <c r="B21" s="19" t="s">
        <v>94</v>
      </c>
      <c r="C21" s="19" t="s">
        <v>136</v>
      </c>
      <c r="D21" s="19" t="s">
        <v>566</v>
      </c>
      <c r="E21" s="19">
        <v>1.519700002309994</v>
      </c>
    </row>
    <row r="22">
      <c r="A22" s="19" t="s">
        <v>178</v>
      </c>
      <c r="B22" s="19" t="s">
        <v>94</v>
      </c>
      <c r="C22" s="19" t="s">
        <v>136</v>
      </c>
      <c r="D22" s="19" t="s">
        <v>567</v>
      </c>
      <c r="E22" s="19">
        <v>2.4217783205303234</v>
      </c>
    </row>
    <row r="23">
      <c r="A23" s="1" t="s">
        <v>87</v>
      </c>
      <c r="B23" s="1" t="s">
        <v>87</v>
      </c>
      <c r="C23" s="1">
        <f>SUBTOTAL(103,Elements13_8_71[Elemento])</f>
      </c>
      <c r="D23" s="1" t="s">
        <v>87</v>
      </c>
      <c r="E23" s="1">
        <f>SUBTOTAL(109,Elements13_8_71[Totais:])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7.xml><?xml version="1.0" encoding="utf-8"?>
<worksheet xmlns:r="http://schemas.openxmlformats.org/officeDocument/2006/relationships" xmlns="http://schemas.openxmlformats.org/spreadsheetml/2006/main">
  <dimension ref="A1:E186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45</v>
      </c>
      <c r="B1" s="9" t="s">
        <v>45</v>
      </c>
      <c r="C1" s="9" t="s">
        <v>45</v>
      </c>
      <c r="D1" s="9" t="s">
        <v>45</v>
      </c>
      <c r="E1" s="9" t="s">
        <v>45</v>
      </c>
    </row>
    <row r="2">
      <c r="A2" s="9" t="s">
        <v>45</v>
      </c>
      <c r="B2" s="9" t="s">
        <v>45</v>
      </c>
      <c r="C2" s="9" t="s">
        <v>45</v>
      </c>
      <c r="D2" s="9" t="s">
        <v>45</v>
      </c>
      <c r="E2" s="9" t="s">
        <v>45</v>
      </c>
    </row>
    <row r="4">
      <c r="A4" s="20" t="s">
        <v>138</v>
      </c>
      <c r="B4" s="20" t="s">
        <v>138</v>
      </c>
      <c r="C4" s="20" t="s">
        <v>138</v>
      </c>
      <c r="D4" s="20" t="s">
        <v>138</v>
      </c>
      <c r="E4" s="20" t="s">
        <v>138</v>
      </c>
    </row>
    <row r="5">
      <c r="A5" s="25" t="s">
        <v>87</v>
      </c>
      <c r="B5" s="25" t="s">
        <v>87</v>
      </c>
      <c r="C5" s="25" t="s">
        <v>87</v>
      </c>
      <c r="D5" s="25" t="s">
        <v>87</v>
      </c>
      <c r="E5" s="25" t="s">
        <v>87</v>
      </c>
    </row>
    <row r="6">
      <c r="A6" s="18" t="s">
        <v>173</v>
      </c>
      <c r="B6" s="18" t="s">
        <v>174</v>
      </c>
      <c r="C6" s="18" t="s">
        <v>175</v>
      </c>
      <c r="D6" s="18" t="s">
        <v>176</v>
      </c>
      <c r="E6" s="18" t="s">
        <v>177</v>
      </c>
    </row>
    <row r="7">
      <c r="A7" s="19" t="s">
        <v>178</v>
      </c>
      <c r="B7" s="19" t="s">
        <v>94</v>
      </c>
      <c r="C7" s="19" t="s">
        <v>142</v>
      </c>
      <c r="D7" s="19" t="s">
        <v>568</v>
      </c>
      <c r="E7" s="19">
        <v>1</v>
      </c>
    </row>
    <row r="8">
      <c r="A8" s="19" t="s">
        <v>178</v>
      </c>
      <c r="B8" s="19" t="s">
        <v>94</v>
      </c>
      <c r="C8" s="19" t="s">
        <v>142</v>
      </c>
      <c r="D8" s="19" t="s">
        <v>569</v>
      </c>
      <c r="E8" s="19">
        <v>1</v>
      </c>
    </row>
    <row r="9">
      <c r="A9" s="19" t="s">
        <v>178</v>
      </c>
      <c r="B9" s="19" t="s">
        <v>94</v>
      </c>
      <c r="C9" s="19" t="s">
        <v>142</v>
      </c>
      <c r="D9" s="19" t="s">
        <v>570</v>
      </c>
      <c r="E9" s="19">
        <v>1</v>
      </c>
    </row>
    <row r="10">
      <c r="A10" s="19" t="s">
        <v>178</v>
      </c>
      <c r="B10" s="19" t="s">
        <v>94</v>
      </c>
      <c r="C10" s="19" t="s">
        <v>142</v>
      </c>
      <c r="D10" s="19" t="s">
        <v>571</v>
      </c>
      <c r="E10" s="19">
        <v>1</v>
      </c>
    </row>
    <row r="11">
      <c r="A11" s="19" t="s">
        <v>178</v>
      </c>
      <c r="B11" s="19" t="s">
        <v>94</v>
      </c>
      <c r="C11" s="19" t="s">
        <v>142</v>
      </c>
      <c r="D11" s="19" t="s">
        <v>572</v>
      </c>
      <c r="E11" s="19">
        <v>1</v>
      </c>
    </row>
    <row r="12">
      <c r="A12" s="19" t="s">
        <v>178</v>
      </c>
      <c r="B12" s="19" t="s">
        <v>94</v>
      </c>
      <c r="C12" s="19" t="s">
        <v>142</v>
      </c>
      <c r="D12" s="19" t="s">
        <v>573</v>
      </c>
      <c r="E12" s="19">
        <v>1</v>
      </c>
    </row>
    <row r="13">
      <c r="A13" s="19" t="s">
        <v>178</v>
      </c>
      <c r="B13" s="19" t="s">
        <v>94</v>
      </c>
      <c r="C13" s="19" t="s">
        <v>142</v>
      </c>
      <c r="D13" s="19" t="s">
        <v>574</v>
      </c>
      <c r="E13" s="19">
        <v>1</v>
      </c>
    </row>
    <row r="14">
      <c r="A14" s="19" t="s">
        <v>178</v>
      </c>
      <c r="B14" s="19" t="s">
        <v>94</v>
      </c>
      <c r="C14" s="19" t="s">
        <v>142</v>
      </c>
      <c r="D14" s="19" t="s">
        <v>575</v>
      </c>
      <c r="E14" s="19">
        <v>1</v>
      </c>
    </row>
    <row r="15">
      <c r="A15" s="19" t="s">
        <v>178</v>
      </c>
      <c r="B15" s="19" t="s">
        <v>94</v>
      </c>
      <c r="C15" s="19" t="s">
        <v>142</v>
      </c>
      <c r="D15" s="19" t="s">
        <v>576</v>
      </c>
      <c r="E15" s="19">
        <v>1</v>
      </c>
    </row>
    <row r="16">
      <c r="A16" s="19" t="s">
        <v>178</v>
      </c>
      <c r="B16" s="19" t="s">
        <v>94</v>
      </c>
      <c r="C16" s="19" t="s">
        <v>142</v>
      </c>
      <c r="D16" s="19" t="s">
        <v>577</v>
      </c>
      <c r="E16" s="19">
        <v>1</v>
      </c>
    </row>
    <row r="17">
      <c r="A17" s="19" t="s">
        <v>178</v>
      </c>
      <c r="B17" s="19" t="s">
        <v>94</v>
      </c>
      <c r="C17" s="19" t="s">
        <v>142</v>
      </c>
      <c r="D17" s="19" t="s">
        <v>578</v>
      </c>
      <c r="E17" s="19">
        <v>1</v>
      </c>
    </row>
    <row r="18">
      <c r="A18" s="19" t="s">
        <v>178</v>
      </c>
      <c r="B18" s="19" t="s">
        <v>94</v>
      </c>
      <c r="C18" s="19" t="s">
        <v>142</v>
      </c>
      <c r="D18" s="19" t="s">
        <v>579</v>
      </c>
      <c r="E18" s="19">
        <v>1</v>
      </c>
    </row>
    <row r="19">
      <c r="A19" s="19" t="s">
        <v>178</v>
      </c>
      <c r="B19" s="19" t="s">
        <v>94</v>
      </c>
      <c r="C19" s="19" t="s">
        <v>142</v>
      </c>
      <c r="D19" s="19" t="s">
        <v>580</v>
      </c>
      <c r="E19" s="19">
        <v>1</v>
      </c>
    </row>
    <row r="20">
      <c r="A20" s="19" t="s">
        <v>178</v>
      </c>
      <c r="B20" s="19" t="s">
        <v>94</v>
      </c>
      <c r="C20" s="19" t="s">
        <v>142</v>
      </c>
      <c r="D20" s="19" t="s">
        <v>581</v>
      </c>
      <c r="E20" s="19">
        <v>1</v>
      </c>
    </row>
    <row r="21">
      <c r="A21" s="1" t="s">
        <v>87</v>
      </c>
      <c r="B21" s="1" t="s">
        <v>87</v>
      </c>
      <c r="C21" s="1">
        <f>SUBTOTAL(103,Elements13_8_81[Elemento])</f>
      </c>
      <c r="D21" s="1" t="s">
        <v>87</v>
      </c>
      <c r="E21" s="1">
        <f>SUBTOTAL(109,Elements13_8_81[Totais:])</f>
      </c>
    </row>
    <row r="24">
      <c r="A24" s="9" t="s">
        <v>45</v>
      </c>
      <c r="B24" s="9" t="s">
        <v>45</v>
      </c>
      <c r="C24" s="9" t="s">
        <v>45</v>
      </c>
      <c r="D24" s="9" t="s">
        <v>45</v>
      </c>
      <c r="E24" s="9" t="s">
        <v>45</v>
      </c>
    </row>
    <row r="25">
      <c r="A25" s="9" t="s">
        <v>45</v>
      </c>
      <c r="B25" s="9" t="s">
        <v>45</v>
      </c>
      <c r="C25" s="9" t="s">
        <v>45</v>
      </c>
      <c r="D25" s="9" t="s">
        <v>45</v>
      </c>
      <c r="E25" s="9" t="s">
        <v>45</v>
      </c>
    </row>
    <row r="27">
      <c r="A27" s="20" t="s">
        <v>138</v>
      </c>
      <c r="B27" s="20" t="s">
        <v>138</v>
      </c>
      <c r="C27" s="20" t="s">
        <v>138</v>
      </c>
      <c r="D27" s="20" t="s">
        <v>138</v>
      </c>
      <c r="E27" s="20" t="s">
        <v>138</v>
      </c>
    </row>
    <row r="28">
      <c r="A28" s="25" t="s">
        <v>87</v>
      </c>
      <c r="B28" s="25" t="s">
        <v>87</v>
      </c>
      <c r="C28" s="25" t="s">
        <v>87</v>
      </c>
      <c r="D28" s="25" t="s">
        <v>87</v>
      </c>
      <c r="E28" s="25" t="s">
        <v>87</v>
      </c>
    </row>
    <row r="29">
      <c r="A29" s="18" t="s">
        <v>173</v>
      </c>
      <c r="B29" s="18" t="s">
        <v>174</v>
      </c>
      <c r="C29" s="18" t="s">
        <v>175</v>
      </c>
      <c r="D29" s="18" t="s">
        <v>176</v>
      </c>
      <c r="E29" s="18" t="s">
        <v>177</v>
      </c>
    </row>
    <row r="30">
      <c r="A30" s="19" t="s">
        <v>178</v>
      </c>
      <c r="B30" s="19" t="s">
        <v>94</v>
      </c>
      <c r="C30" s="19" t="s">
        <v>143</v>
      </c>
      <c r="D30" s="19" t="s">
        <v>582</v>
      </c>
      <c r="E30" s="19">
        <v>1</v>
      </c>
    </row>
    <row r="31">
      <c r="A31" s="19" t="s">
        <v>178</v>
      </c>
      <c r="B31" s="19" t="s">
        <v>94</v>
      </c>
      <c r="C31" s="19" t="s">
        <v>143</v>
      </c>
      <c r="D31" s="19" t="s">
        <v>583</v>
      </c>
      <c r="E31" s="19">
        <v>1</v>
      </c>
    </row>
    <row r="32">
      <c r="A32" s="19" t="s">
        <v>178</v>
      </c>
      <c r="B32" s="19" t="s">
        <v>94</v>
      </c>
      <c r="C32" s="19" t="s">
        <v>143</v>
      </c>
      <c r="D32" s="19" t="s">
        <v>584</v>
      </c>
      <c r="E32" s="19">
        <v>1</v>
      </c>
    </row>
    <row r="33">
      <c r="A33" s="19" t="s">
        <v>178</v>
      </c>
      <c r="B33" s="19" t="s">
        <v>94</v>
      </c>
      <c r="C33" s="19" t="s">
        <v>143</v>
      </c>
      <c r="D33" s="19" t="s">
        <v>585</v>
      </c>
      <c r="E33" s="19">
        <v>1</v>
      </c>
    </row>
    <row r="34">
      <c r="A34" s="19" t="s">
        <v>178</v>
      </c>
      <c r="B34" s="19" t="s">
        <v>94</v>
      </c>
      <c r="C34" s="19" t="s">
        <v>143</v>
      </c>
      <c r="D34" s="19" t="s">
        <v>586</v>
      </c>
      <c r="E34" s="19">
        <v>1</v>
      </c>
    </row>
    <row r="35">
      <c r="A35" s="19" t="s">
        <v>178</v>
      </c>
      <c r="B35" s="19" t="s">
        <v>94</v>
      </c>
      <c r="C35" s="19" t="s">
        <v>143</v>
      </c>
      <c r="D35" s="19" t="s">
        <v>587</v>
      </c>
      <c r="E35" s="19">
        <v>1</v>
      </c>
    </row>
    <row r="36">
      <c r="A36" s="19" t="s">
        <v>178</v>
      </c>
      <c r="B36" s="19" t="s">
        <v>94</v>
      </c>
      <c r="C36" s="19" t="s">
        <v>143</v>
      </c>
      <c r="D36" s="19" t="s">
        <v>588</v>
      </c>
      <c r="E36" s="19">
        <v>1</v>
      </c>
    </row>
    <row r="37">
      <c r="A37" s="19" t="s">
        <v>178</v>
      </c>
      <c r="B37" s="19" t="s">
        <v>94</v>
      </c>
      <c r="C37" s="19" t="s">
        <v>143</v>
      </c>
      <c r="D37" s="19" t="s">
        <v>589</v>
      </c>
      <c r="E37" s="19">
        <v>1</v>
      </c>
    </row>
    <row r="38">
      <c r="A38" s="19" t="s">
        <v>178</v>
      </c>
      <c r="B38" s="19" t="s">
        <v>94</v>
      </c>
      <c r="C38" s="19" t="s">
        <v>143</v>
      </c>
      <c r="D38" s="19" t="s">
        <v>590</v>
      </c>
      <c r="E38" s="19">
        <v>1</v>
      </c>
    </row>
    <row r="39">
      <c r="A39" s="19" t="s">
        <v>178</v>
      </c>
      <c r="B39" s="19" t="s">
        <v>94</v>
      </c>
      <c r="C39" s="19" t="s">
        <v>143</v>
      </c>
      <c r="D39" s="19" t="s">
        <v>591</v>
      </c>
      <c r="E39" s="19">
        <v>1</v>
      </c>
    </row>
    <row r="40">
      <c r="A40" s="19" t="s">
        <v>178</v>
      </c>
      <c r="B40" s="19" t="s">
        <v>94</v>
      </c>
      <c r="C40" s="19" t="s">
        <v>143</v>
      </c>
      <c r="D40" s="19" t="s">
        <v>592</v>
      </c>
      <c r="E40" s="19">
        <v>1</v>
      </c>
    </row>
    <row r="41">
      <c r="A41" s="19" t="s">
        <v>178</v>
      </c>
      <c r="B41" s="19" t="s">
        <v>94</v>
      </c>
      <c r="C41" s="19" t="s">
        <v>143</v>
      </c>
      <c r="D41" s="19" t="s">
        <v>593</v>
      </c>
      <c r="E41" s="19">
        <v>1</v>
      </c>
    </row>
    <row r="42">
      <c r="A42" s="19" t="s">
        <v>178</v>
      </c>
      <c r="B42" s="19" t="s">
        <v>94</v>
      </c>
      <c r="C42" s="19" t="s">
        <v>143</v>
      </c>
      <c r="D42" s="19" t="s">
        <v>594</v>
      </c>
      <c r="E42" s="19">
        <v>1</v>
      </c>
    </row>
    <row r="43">
      <c r="A43" s="19" t="s">
        <v>178</v>
      </c>
      <c r="B43" s="19" t="s">
        <v>94</v>
      </c>
      <c r="C43" s="19" t="s">
        <v>143</v>
      </c>
      <c r="D43" s="19" t="s">
        <v>595</v>
      </c>
      <c r="E43" s="19">
        <v>1</v>
      </c>
    </row>
    <row r="44">
      <c r="A44" s="19" t="s">
        <v>178</v>
      </c>
      <c r="B44" s="19" t="s">
        <v>94</v>
      </c>
      <c r="C44" s="19" t="s">
        <v>143</v>
      </c>
      <c r="D44" s="19" t="s">
        <v>596</v>
      </c>
      <c r="E44" s="19">
        <v>1</v>
      </c>
    </row>
    <row r="45">
      <c r="A45" s="19" t="s">
        <v>178</v>
      </c>
      <c r="B45" s="19" t="s">
        <v>94</v>
      </c>
      <c r="C45" s="19" t="s">
        <v>143</v>
      </c>
      <c r="D45" s="19" t="s">
        <v>597</v>
      </c>
      <c r="E45" s="19">
        <v>1</v>
      </c>
    </row>
    <row r="46">
      <c r="A46" s="19" t="s">
        <v>178</v>
      </c>
      <c r="B46" s="19" t="s">
        <v>94</v>
      </c>
      <c r="C46" s="19" t="s">
        <v>143</v>
      </c>
      <c r="D46" s="19" t="s">
        <v>598</v>
      </c>
      <c r="E46" s="19">
        <v>1</v>
      </c>
    </row>
    <row r="47">
      <c r="A47" s="19" t="s">
        <v>178</v>
      </c>
      <c r="B47" s="19" t="s">
        <v>94</v>
      </c>
      <c r="C47" s="19" t="s">
        <v>143</v>
      </c>
      <c r="D47" s="19" t="s">
        <v>599</v>
      </c>
      <c r="E47" s="19">
        <v>1</v>
      </c>
    </row>
    <row r="48">
      <c r="A48" s="19" t="s">
        <v>178</v>
      </c>
      <c r="B48" s="19" t="s">
        <v>94</v>
      </c>
      <c r="C48" s="19" t="s">
        <v>143</v>
      </c>
      <c r="D48" s="19" t="s">
        <v>600</v>
      </c>
      <c r="E48" s="19">
        <v>1</v>
      </c>
    </row>
    <row r="49">
      <c r="A49" s="19" t="s">
        <v>178</v>
      </c>
      <c r="B49" s="19" t="s">
        <v>94</v>
      </c>
      <c r="C49" s="19" t="s">
        <v>143</v>
      </c>
      <c r="D49" s="19" t="s">
        <v>601</v>
      </c>
      <c r="E49" s="19">
        <v>1</v>
      </c>
    </row>
    <row r="50">
      <c r="A50" s="19" t="s">
        <v>178</v>
      </c>
      <c r="B50" s="19" t="s">
        <v>94</v>
      </c>
      <c r="C50" s="19" t="s">
        <v>143</v>
      </c>
      <c r="D50" s="19" t="s">
        <v>602</v>
      </c>
      <c r="E50" s="19">
        <v>1</v>
      </c>
    </row>
    <row r="51">
      <c r="A51" s="19" t="s">
        <v>178</v>
      </c>
      <c r="B51" s="19" t="s">
        <v>94</v>
      </c>
      <c r="C51" s="19" t="s">
        <v>143</v>
      </c>
      <c r="D51" s="19" t="s">
        <v>603</v>
      </c>
      <c r="E51" s="19">
        <v>1</v>
      </c>
    </row>
    <row r="52">
      <c r="A52" s="19" t="s">
        <v>178</v>
      </c>
      <c r="B52" s="19" t="s">
        <v>94</v>
      </c>
      <c r="C52" s="19" t="s">
        <v>143</v>
      </c>
      <c r="D52" s="19" t="s">
        <v>604</v>
      </c>
      <c r="E52" s="19">
        <v>1</v>
      </c>
    </row>
    <row r="53">
      <c r="A53" s="19" t="s">
        <v>178</v>
      </c>
      <c r="B53" s="19" t="s">
        <v>94</v>
      </c>
      <c r="C53" s="19" t="s">
        <v>143</v>
      </c>
      <c r="D53" s="19" t="s">
        <v>605</v>
      </c>
      <c r="E53" s="19">
        <v>1</v>
      </c>
    </row>
    <row r="54">
      <c r="A54" s="19" t="s">
        <v>178</v>
      </c>
      <c r="B54" s="19" t="s">
        <v>94</v>
      </c>
      <c r="C54" s="19" t="s">
        <v>143</v>
      </c>
      <c r="D54" s="19" t="s">
        <v>606</v>
      </c>
      <c r="E54" s="19">
        <v>1</v>
      </c>
    </row>
    <row r="55">
      <c r="A55" s="19" t="s">
        <v>178</v>
      </c>
      <c r="B55" s="19" t="s">
        <v>94</v>
      </c>
      <c r="C55" s="19" t="s">
        <v>143</v>
      </c>
      <c r="D55" s="19" t="s">
        <v>607</v>
      </c>
      <c r="E55" s="19">
        <v>1</v>
      </c>
    </row>
    <row r="56">
      <c r="A56" s="19" t="s">
        <v>178</v>
      </c>
      <c r="B56" s="19" t="s">
        <v>94</v>
      </c>
      <c r="C56" s="19" t="s">
        <v>143</v>
      </c>
      <c r="D56" s="19" t="s">
        <v>608</v>
      </c>
      <c r="E56" s="19">
        <v>1</v>
      </c>
    </row>
    <row r="57">
      <c r="A57" s="19" t="s">
        <v>178</v>
      </c>
      <c r="B57" s="19" t="s">
        <v>94</v>
      </c>
      <c r="C57" s="19" t="s">
        <v>143</v>
      </c>
      <c r="D57" s="19" t="s">
        <v>609</v>
      </c>
      <c r="E57" s="19">
        <v>1</v>
      </c>
    </row>
    <row r="58">
      <c r="A58" s="19" t="s">
        <v>178</v>
      </c>
      <c r="B58" s="19" t="s">
        <v>94</v>
      </c>
      <c r="C58" s="19" t="s">
        <v>143</v>
      </c>
      <c r="D58" s="19" t="s">
        <v>610</v>
      </c>
      <c r="E58" s="19">
        <v>1</v>
      </c>
    </row>
    <row r="59">
      <c r="A59" s="19" t="s">
        <v>178</v>
      </c>
      <c r="B59" s="19" t="s">
        <v>94</v>
      </c>
      <c r="C59" s="19" t="s">
        <v>143</v>
      </c>
      <c r="D59" s="19" t="s">
        <v>611</v>
      </c>
      <c r="E59" s="19">
        <v>1</v>
      </c>
    </row>
    <row r="60">
      <c r="A60" s="19" t="s">
        <v>178</v>
      </c>
      <c r="B60" s="19" t="s">
        <v>94</v>
      </c>
      <c r="C60" s="19" t="s">
        <v>143</v>
      </c>
      <c r="D60" s="19" t="s">
        <v>612</v>
      </c>
      <c r="E60" s="19">
        <v>1</v>
      </c>
    </row>
    <row r="61">
      <c r="A61" s="19" t="s">
        <v>178</v>
      </c>
      <c r="B61" s="19" t="s">
        <v>94</v>
      </c>
      <c r="C61" s="19" t="s">
        <v>143</v>
      </c>
      <c r="D61" s="19" t="s">
        <v>613</v>
      </c>
      <c r="E61" s="19">
        <v>1</v>
      </c>
    </row>
    <row r="62">
      <c r="A62" s="19" t="s">
        <v>178</v>
      </c>
      <c r="B62" s="19" t="s">
        <v>94</v>
      </c>
      <c r="C62" s="19" t="s">
        <v>143</v>
      </c>
      <c r="D62" s="19" t="s">
        <v>614</v>
      </c>
      <c r="E62" s="19">
        <v>1</v>
      </c>
    </row>
    <row r="63">
      <c r="A63" s="19" t="s">
        <v>178</v>
      </c>
      <c r="B63" s="19" t="s">
        <v>94</v>
      </c>
      <c r="C63" s="19" t="s">
        <v>143</v>
      </c>
      <c r="D63" s="19" t="s">
        <v>615</v>
      </c>
      <c r="E63" s="19">
        <v>1</v>
      </c>
    </row>
    <row r="64">
      <c r="A64" s="19" t="s">
        <v>178</v>
      </c>
      <c r="B64" s="19" t="s">
        <v>94</v>
      </c>
      <c r="C64" s="19" t="s">
        <v>143</v>
      </c>
      <c r="D64" s="19" t="s">
        <v>616</v>
      </c>
      <c r="E64" s="19">
        <v>1</v>
      </c>
    </row>
    <row r="65">
      <c r="A65" s="19" t="s">
        <v>178</v>
      </c>
      <c r="B65" s="19" t="s">
        <v>94</v>
      </c>
      <c r="C65" s="19" t="s">
        <v>143</v>
      </c>
      <c r="D65" s="19" t="s">
        <v>617</v>
      </c>
      <c r="E65" s="19">
        <v>1</v>
      </c>
    </row>
    <row r="66">
      <c r="A66" s="19" t="s">
        <v>178</v>
      </c>
      <c r="B66" s="19" t="s">
        <v>94</v>
      </c>
      <c r="C66" s="19" t="s">
        <v>143</v>
      </c>
      <c r="D66" s="19" t="s">
        <v>618</v>
      </c>
      <c r="E66" s="19">
        <v>1</v>
      </c>
    </row>
    <row r="67">
      <c r="A67" s="19" t="s">
        <v>178</v>
      </c>
      <c r="B67" s="19" t="s">
        <v>94</v>
      </c>
      <c r="C67" s="19" t="s">
        <v>143</v>
      </c>
      <c r="D67" s="19" t="s">
        <v>619</v>
      </c>
      <c r="E67" s="19">
        <v>1</v>
      </c>
    </row>
    <row r="68">
      <c r="A68" s="19" t="s">
        <v>178</v>
      </c>
      <c r="B68" s="19" t="s">
        <v>94</v>
      </c>
      <c r="C68" s="19" t="s">
        <v>143</v>
      </c>
      <c r="D68" s="19" t="s">
        <v>620</v>
      </c>
      <c r="E68" s="19">
        <v>1</v>
      </c>
    </row>
    <row r="69">
      <c r="A69" s="19" t="s">
        <v>178</v>
      </c>
      <c r="B69" s="19" t="s">
        <v>94</v>
      </c>
      <c r="C69" s="19" t="s">
        <v>143</v>
      </c>
      <c r="D69" s="19" t="s">
        <v>621</v>
      </c>
      <c r="E69" s="19">
        <v>1</v>
      </c>
    </row>
    <row r="70">
      <c r="A70" s="19" t="s">
        <v>178</v>
      </c>
      <c r="B70" s="19" t="s">
        <v>94</v>
      </c>
      <c r="C70" s="19" t="s">
        <v>143</v>
      </c>
      <c r="D70" s="19" t="s">
        <v>622</v>
      </c>
      <c r="E70" s="19">
        <v>1</v>
      </c>
    </row>
    <row r="71">
      <c r="A71" s="19" t="s">
        <v>178</v>
      </c>
      <c r="B71" s="19" t="s">
        <v>94</v>
      </c>
      <c r="C71" s="19" t="s">
        <v>143</v>
      </c>
      <c r="D71" s="19" t="s">
        <v>623</v>
      </c>
      <c r="E71" s="19">
        <v>1</v>
      </c>
    </row>
    <row r="72">
      <c r="A72" s="19" t="s">
        <v>178</v>
      </c>
      <c r="B72" s="19" t="s">
        <v>94</v>
      </c>
      <c r="C72" s="19" t="s">
        <v>143</v>
      </c>
      <c r="D72" s="19" t="s">
        <v>624</v>
      </c>
      <c r="E72" s="19">
        <v>1</v>
      </c>
    </row>
    <row r="73">
      <c r="A73" s="19" t="s">
        <v>178</v>
      </c>
      <c r="B73" s="19" t="s">
        <v>94</v>
      </c>
      <c r="C73" s="19" t="s">
        <v>143</v>
      </c>
      <c r="D73" s="19" t="s">
        <v>625</v>
      </c>
      <c r="E73" s="19">
        <v>1</v>
      </c>
    </row>
    <row r="74">
      <c r="A74" s="19" t="s">
        <v>178</v>
      </c>
      <c r="B74" s="19" t="s">
        <v>94</v>
      </c>
      <c r="C74" s="19" t="s">
        <v>143</v>
      </c>
      <c r="D74" s="19" t="s">
        <v>626</v>
      </c>
      <c r="E74" s="19">
        <v>1</v>
      </c>
    </row>
    <row r="75">
      <c r="A75" s="19" t="s">
        <v>178</v>
      </c>
      <c r="B75" s="19" t="s">
        <v>94</v>
      </c>
      <c r="C75" s="19" t="s">
        <v>143</v>
      </c>
      <c r="D75" s="19" t="s">
        <v>627</v>
      </c>
      <c r="E75" s="19">
        <v>1</v>
      </c>
    </row>
    <row r="76">
      <c r="A76" s="19" t="s">
        <v>178</v>
      </c>
      <c r="B76" s="19" t="s">
        <v>94</v>
      </c>
      <c r="C76" s="19" t="s">
        <v>143</v>
      </c>
      <c r="D76" s="19" t="s">
        <v>628</v>
      </c>
      <c r="E76" s="19">
        <v>1</v>
      </c>
    </row>
    <row r="77">
      <c r="A77" s="19" t="s">
        <v>178</v>
      </c>
      <c r="B77" s="19" t="s">
        <v>94</v>
      </c>
      <c r="C77" s="19" t="s">
        <v>143</v>
      </c>
      <c r="D77" s="19" t="s">
        <v>629</v>
      </c>
      <c r="E77" s="19">
        <v>1</v>
      </c>
    </row>
    <row r="78">
      <c r="A78" s="19" t="s">
        <v>178</v>
      </c>
      <c r="B78" s="19" t="s">
        <v>94</v>
      </c>
      <c r="C78" s="19" t="s">
        <v>143</v>
      </c>
      <c r="D78" s="19" t="s">
        <v>630</v>
      </c>
      <c r="E78" s="19">
        <v>1</v>
      </c>
    </row>
    <row r="79">
      <c r="A79" s="1" t="s">
        <v>87</v>
      </c>
      <c r="B79" s="1" t="s">
        <v>87</v>
      </c>
      <c r="C79" s="1">
        <f>SUBTOTAL(103,Elements13_8_82[Elemento])</f>
      </c>
      <c r="D79" s="1" t="s">
        <v>87</v>
      </c>
      <c r="E79" s="1">
        <f>SUBTOTAL(109,Elements13_8_82[Totais:])</f>
      </c>
    </row>
    <row r="82">
      <c r="A82" s="9" t="s">
        <v>45</v>
      </c>
      <c r="B82" s="9" t="s">
        <v>45</v>
      </c>
      <c r="C82" s="9" t="s">
        <v>45</v>
      </c>
      <c r="D82" s="9" t="s">
        <v>45</v>
      </c>
      <c r="E82" s="9" t="s">
        <v>45</v>
      </c>
    </row>
    <row r="83">
      <c r="A83" s="9" t="s">
        <v>45</v>
      </c>
      <c r="B83" s="9" t="s">
        <v>45</v>
      </c>
      <c r="C83" s="9" t="s">
        <v>45</v>
      </c>
      <c r="D83" s="9" t="s">
        <v>45</v>
      </c>
      <c r="E83" s="9" t="s">
        <v>45</v>
      </c>
    </row>
    <row r="85">
      <c r="A85" s="20" t="s">
        <v>139</v>
      </c>
      <c r="B85" s="20" t="s">
        <v>139</v>
      </c>
      <c r="C85" s="20" t="s">
        <v>139</v>
      </c>
      <c r="D85" s="20" t="s">
        <v>139</v>
      </c>
      <c r="E85" s="20" t="s">
        <v>139</v>
      </c>
    </row>
    <row r="86">
      <c r="A86" s="25" t="s">
        <v>87</v>
      </c>
      <c r="B86" s="25" t="s">
        <v>87</v>
      </c>
      <c r="C86" s="25" t="s">
        <v>87</v>
      </c>
      <c r="D86" s="25" t="s">
        <v>87</v>
      </c>
      <c r="E86" s="25" t="s">
        <v>87</v>
      </c>
    </row>
    <row r="87">
      <c r="A87" s="18" t="s">
        <v>173</v>
      </c>
      <c r="B87" s="18" t="s">
        <v>174</v>
      </c>
      <c r="C87" s="18" t="s">
        <v>175</v>
      </c>
      <c r="D87" s="18" t="s">
        <v>176</v>
      </c>
      <c r="E87" s="18" t="s">
        <v>177</v>
      </c>
    </row>
    <row r="88">
      <c r="A88" s="19" t="s">
        <v>178</v>
      </c>
      <c r="B88" s="19" t="s">
        <v>94</v>
      </c>
      <c r="C88" s="19" t="s">
        <v>143</v>
      </c>
      <c r="D88" s="19" t="s">
        <v>582</v>
      </c>
      <c r="E88" s="19">
        <v>1</v>
      </c>
    </row>
    <row r="89">
      <c r="A89" s="19" t="s">
        <v>178</v>
      </c>
      <c r="B89" s="19" t="s">
        <v>94</v>
      </c>
      <c r="C89" s="19" t="s">
        <v>143</v>
      </c>
      <c r="D89" s="19" t="s">
        <v>583</v>
      </c>
      <c r="E89" s="19">
        <v>1</v>
      </c>
    </row>
    <row r="90">
      <c r="A90" s="19" t="s">
        <v>178</v>
      </c>
      <c r="B90" s="19" t="s">
        <v>94</v>
      </c>
      <c r="C90" s="19" t="s">
        <v>143</v>
      </c>
      <c r="D90" s="19" t="s">
        <v>584</v>
      </c>
      <c r="E90" s="19">
        <v>1</v>
      </c>
    </row>
    <row r="91">
      <c r="A91" s="19" t="s">
        <v>178</v>
      </c>
      <c r="B91" s="19" t="s">
        <v>94</v>
      </c>
      <c r="C91" s="19" t="s">
        <v>143</v>
      </c>
      <c r="D91" s="19" t="s">
        <v>585</v>
      </c>
      <c r="E91" s="19">
        <v>1</v>
      </c>
    </row>
    <row r="92">
      <c r="A92" s="19" t="s">
        <v>178</v>
      </c>
      <c r="B92" s="19" t="s">
        <v>94</v>
      </c>
      <c r="C92" s="19" t="s">
        <v>143</v>
      </c>
      <c r="D92" s="19" t="s">
        <v>586</v>
      </c>
      <c r="E92" s="19">
        <v>1</v>
      </c>
    </row>
    <row r="93">
      <c r="A93" s="19" t="s">
        <v>178</v>
      </c>
      <c r="B93" s="19" t="s">
        <v>94</v>
      </c>
      <c r="C93" s="19" t="s">
        <v>143</v>
      </c>
      <c r="D93" s="19" t="s">
        <v>587</v>
      </c>
      <c r="E93" s="19">
        <v>1</v>
      </c>
    </row>
    <row r="94">
      <c r="A94" s="19" t="s">
        <v>178</v>
      </c>
      <c r="B94" s="19" t="s">
        <v>94</v>
      </c>
      <c r="C94" s="19" t="s">
        <v>143</v>
      </c>
      <c r="D94" s="19" t="s">
        <v>588</v>
      </c>
      <c r="E94" s="19">
        <v>1</v>
      </c>
    </row>
    <row r="95">
      <c r="A95" s="19" t="s">
        <v>178</v>
      </c>
      <c r="B95" s="19" t="s">
        <v>94</v>
      </c>
      <c r="C95" s="19" t="s">
        <v>143</v>
      </c>
      <c r="D95" s="19" t="s">
        <v>589</v>
      </c>
      <c r="E95" s="19">
        <v>1</v>
      </c>
    </row>
    <row r="96">
      <c r="A96" s="19" t="s">
        <v>178</v>
      </c>
      <c r="B96" s="19" t="s">
        <v>94</v>
      </c>
      <c r="C96" s="19" t="s">
        <v>143</v>
      </c>
      <c r="D96" s="19" t="s">
        <v>590</v>
      </c>
      <c r="E96" s="19">
        <v>1</v>
      </c>
    </row>
    <row r="97">
      <c r="A97" s="19" t="s">
        <v>178</v>
      </c>
      <c r="B97" s="19" t="s">
        <v>94</v>
      </c>
      <c r="C97" s="19" t="s">
        <v>143</v>
      </c>
      <c r="D97" s="19" t="s">
        <v>591</v>
      </c>
      <c r="E97" s="19">
        <v>1</v>
      </c>
    </row>
    <row r="98">
      <c r="A98" s="19" t="s">
        <v>178</v>
      </c>
      <c r="B98" s="19" t="s">
        <v>94</v>
      </c>
      <c r="C98" s="19" t="s">
        <v>143</v>
      </c>
      <c r="D98" s="19" t="s">
        <v>592</v>
      </c>
      <c r="E98" s="19">
        <v>1</v>
      </c>
    </row>
    <row r="99">
      <c r="A99" s="19" t="s">
        <v>178</v>
      </c>
      <c r="B99" s="19" t="s">
        <v>94</v>
      </c>
      <c r="C99" s="19" t="s">
        <v>143</v>
      </c>
      <c r="D99" s="19" t="s">
        <v>593</v>
      </c>
      <c r="E99" s="19">
        <v>1</v>
      </c>
    </row>
    <row r="100">
      <c r="A100" s="19" t="s">
        <v>178</v>
      </c>
      <c r="B100" s="19" t="s">
        <v>94</v>
      </c>
      <c r="C100" s="19" t="s">
        <v>143</v>
      </c>
      <c r="D100" s="19" t="s">
        <v>594</v>
      </c>
      <c r="E100" s="19">
        <v>1</v>
      </c>
    </row>
    <row r="101">
      <c r="A101" s="19" t="s">
        <v>178</v>
      </c>
      <c r="B101" s="19" t="s">
        <v>94</v>
      </c>
      <c r="C101" s="19" t="s">
        <v>143</v>
      </c>
      <c r="D101" s="19" t="s">
        <v>595</v>
      </c>
      <c r="E101" s="19">
        <v>1</v>
      </c>
    </row>
    <row r="102">
      <c r="A102" s="19" t="s">
        <v>178</v>
      </c>
      <c r="B102" s="19" t="s">
        <v>94</v>
      </c>
      <c r="C102" s="19" t="s">
        <v>143</v>
      </c>
      <c r="D102" s="19" t="s">
        <v>596</v>
      </c>
      <c r="E102" s="19">
        <v>1</v>
      </c>
    </row>
    <row r="103">
      <c r="A103" s="19" t="s">
        <v>178</v>
      </c>
      <c r="B103" s="19" t="s">
        <v>94</v>
      </c>
      <c r="C103" s="19" t="s">
        <v>143</v>
      </c>
      <c r="D103" s="19" t="s">
        <v>597</v>
      </c>
      <c r="E103" s="19">
        <v>1</v>
      </c>
    </row>
    <row r="104">
      <c r="A104" s="19" t="s">
        <v>178</v>
      </c>
      <c r="B104" s="19" t="s">
        <v>94</v>
      </c>
      <c r="C104" s="19" t="s">
        <v>143</v>
      </c>
      <c r="D104" s="19" t="s">
        <v>598</v>
      </c>
      <c r="E104" s="19">
        <v>1</v>
      </c>
    </row>
    <row r="105">
      <c r="A105" s="19" t="s">
        <v>178</v>
      </c>
      <c r="B105" s="19" t="s">
        <v>94</v>
      </c>
      <c r="C105" s="19" t="s">
        <v>143</v>
      </c>
      <c r="D105" s="19" t="s">
        <v>599</v>
      </c>
      <c r="E105" s="19">
        <v>1</v>
      </c>
    </row>
    <row r="106">
      <c r="A106" s="19" t="s">
        <v>178</v>
      </c>
      <c r="B106" s="19" t="s">
        <v>94</v>
      </c>
      <c r="C106" s="19" t="s">
        <v>143</v>
      </c>
      <c r="D106" s="19" t="s">
        <v>600</v>
      </c>
      <c r="E106" s="19">
        <v>1</v>
      </c>
    </row>
    <row r="107">
      <c r="A107" s="19" t="s">
        <v>178</v>
      </c>
      <c r="B107" s="19" t="s">
        <v>94</v>
      </c>
      <c r="C107" s="19" t="s">
        <v>143</v>
      </c>
      <c r="D107" s="19" t="s">
        <v>601</v>
      </c>
      <c r="E107" s="19">
        <v>1</v>
      </c>
    </row>
    <row r="108">
      <c r="A108" s="19" t="s">
        <v>178</v>
      </c>
      <c r="B108" s="19" t="s">
        <v>94</v>
      </c>
      <c r="C108" s="19" t="s">
        <v>143</v>
      </c>
      <c r="D108" s="19" t="s">
        <v>602</v>
      </c>
      <c r="E108" s="19">
        <v>1</v>
      </c>
    </row>
    <row r="109">
      <c r="A109" s="19" t="s">
        <v>178</v>
      </c>
      <c r="B109" s="19" t="s">
        <v>94</v>
      </c>
      <c r="C109" s="19" t="s">
        <v>143</v>
      </c>
      <c r="D109" s="19" t="s">
        <v>603</v>
      </c>
      <c r="E109" s="19">
        <v>1</v>
      </c>
    </row>
    <row r="110">
      <c r="A110" s="19" t="s">
        <v>178</v>
      </c>
      <c r="B110" s="19" t="s">
        <v>94</v>
      </c>
      <c r="C110" s="19" t="s">
        <v>143</v>
      </c>
      <c r="D110" s="19" t="s">
        <v>604</v>
      </c>
      <c r="E110" s="19">
        <v>1</v>
      </c>
    </row>
    <row r="111">
      <c r="A111" s="19" t="s">
        <v>178</v>
      </c>
      <c r="B111" s="19" t="s">
        <v>94</v>
      </c>
      <c r="C111" s="19" t="s">
        <v>143</v>
      </c>
      <c r="D111" s="19" t="s">
        <v>605</v>
      </c>
      <c r="E111" s="19">
        <v>1</v>
      </c>
    </row>
    <row r="112">
      <c r="A112" s="19" t="s">
        <v>178</v>
      </c>
      <c r="B112" s="19" t="s">
        <v>94</v>
      </c>
      <c r="C112" s="19" t="s">
        <v>143</v>
      </c>
      <c r="D112" s="19" t="s">
        <v>606</v>
      </c>
      <c r="E112" s="19">
        <v>1</v>
      </c>
    </row>
    <row r="113">
      <c r="A113" s="19" t="s">
        <v>178</v>
      </c>
      <c r="B113" s="19" t="s">
        <v>94</v>
      </c>
      <c r="C113" s="19" t="s">
        <v>143</v>
      </c>
      <c r="D113" s="19" t="s">
        <v>607</v>
      </c>
      <c r="E113" s="19">
        <v>1</v>
      </c>
    </row>
    <row r="114">
      <c r="A114" s="19" t="s">
        <v>178</v>
      </c>
      <c r="B114" s="19" t="s">
        <v>94</v>
      </c>
      <c r="C114" s="19" t="s">
        <v>143</v>
      </c>
      <c r="D114" s="19" t="s">
        <v>608</v>
      </c>
      <c r="E114" s="19">
        <v>1</v>
      </c>
    </row>
    <row r="115">
      <c r="A115" s="19" t="s">
        <v>178</v>
      </c>
      <c r="B115" s="19" t="s">
        <v>94</v>
      </c>
      <c r="C115" s="19" t="s">
        <v>143</v>
      </c>
      <c r="D115" s="19" t="s">
        <v>609</v>
      </c>
      <c r="E115" s="19">
        <v>1</v>
      </c>
    </row>
    <row r="116">
      <c r="A116" s="19" t="s">
        <v>178</v>
      </c>
      <c r="B116" s="19" t="s">
        <v>94</v>
      </c>
      <c r="C116" s="19" t="s">
        <v>143</v>
      </c>
      <c r="D116" s="19" t="s">
        <v>610</v>
      </c>
      <c r="E116" s="19">
        <v>1</v>
      </c>
    </row>
    <row r="117">
      <c r="A117" s="19" t="s">
        <v>178</v>
      </c>
      <c r="B117" s="19" t="s">
        <v>94</v>
      </c>
      <c r="C117" s="19" t="s">
        <v>143</v>
      </c>
      <c r="D117" s="19" t="s">
        <v>611</v>
      </c>
      <c r="E117" s="19">
        <v>1</v>
      </c>
    </row>
    <row r="118">
      <c r="A118" s="19" t="s">
        <v>178</v>
      </c>
      <c r="B118" s="19" t="s">
        <v>94</v>
      </c>
      <c r="C118" s="19" t="s">
        <v>143</v>
      </c>
      <c r="D118" s="19" t="s">
        <v>612</v>
      </c>
      <c r="E118" s="19">
        <v>1</v>
      </c>
    </row>
    <row r="119">
      <c r="A119" s="19" t="s">
        <v>178</v>
      </c>
      <c r="B119" s="19" t="s">
        <v>94</v>
      </c>
      <c r="C119" s="19" t="s">
        <v>143</v>
      </c>
      <c r="D119" s="19" t="s">
        <v>613</v>
      </c>
      <c r="E119" s="19">
        <v>1</v>
      </c>
    </row>
    <row r="120">
      <c r="A120" s="19" t="s">
        <v>178</v>
      </c>
      <c r="B120" s="19" t="s">
        <v>94</v>
      </c>
      <c r="C120" s="19" t="s">
        <v>143</v>
      </c>
      <c r="D120" s="19" t="s">
        <v>614</v>
      </c>
      <c r="E120" s="19">
        <v>1</v>
      </c>
    </row>
    <row r="121">
      <c r="A121" s="19" t="s">
        <v>178</v>
      </c>
      <c r="B121" s="19" t="s">
        <v>94</v>
      </c>
      <c r="C121" s="19" t="s">
        <v>143</v>
      </c>
      <c r="D121" s="19" t="s">
        <v>615</v>
      </c>
      <c r="E121" s="19">
        <v>1</v>
      </c>
    </row>
    <row r="122">
      <c r="A122" s="19" t="s">
        <v>178</v>
      </c>
      <c r="B122" s="19" t="s">
        <v>94</v>
      </c>
      <c r="C122" s="19" t="s">
        <v>143</v>
      </c>
      <c r="D122" s="19" t="s">
        <v>616</v>
      </c>
      <c r="E122" s="19">
        <v>1</v>
      </c>
    </row>
    <row r="123">
      <c r="A123" s="19" t="s">
        <v>178</v>
      </c>
      <c r="B123" s="19" t="s">
        <v>94</v>
      </c>
      <c r="C123" s="19" t="s">
        <v>143</v>
      </c>
      <c r="D123" s="19" t="s">
        <v>617</v>
      </c>
      <c r="E123" s="19">
        <v>1</v>
      </c>
    </row>
    <row r="124">
      <c r="A124" s="19" t="s">
        <v>178</v>
      </c>
      <c r="B124" s="19" t="s">
        <v>94</v>
      </c>
      <c r="C124" s="19" t="s">
        <v>143</v>
      </c>
      <c r="D124" s="19" t="s">
        <v>618</v>
      </c>
      <c r="E124" s="19">
        <v>1</v>
      </c>
    </row>
    <row r="125">
      <c r="A125" s="19" t="s">
        <v>178</v>
      </c>
      <c r="B125" s="19" t="s">
        <v>94</v>
      </c>
      <c r="C125" s="19" t="s">
        <v>143</v>
      </c>
      <c r="D125" s="19" t="s">
        <v>619</v>
      </c>
      <c r="E125" s="19">
        <v>1</v>
      </c>
    </row>
    <row r="126">
      <c r="A126" s="19" t="s">
        <v>178</v>
      </c>
      <c r="B126" s="19" t="s">
        <v>94</v>
      </c>
      <c r="C126" s="19" t="s">
        <v>143</v>
      </c>
      <c r="D126" s="19" t="s">
        <v>620</v>
      </c>
      <c r="E126" s="19">
        <v>1</v>
      </c>
    </row>
    <row r="127">
      <c r="A127" s="19" t="s">
        <v>178</v>
      </c>
      <c r="B127" s="19" t="s">
        <v>94</v>
      </c>
      <c r="C127" s="19" t="s">
        <v>143</v>
      </c>
      <c r="D127" s="19" t="s">
        <v>621</v>
      </c>
      <c r="E127" s="19">
        <v>1</v>
      </c>
    </row>
    <row r="128">
      <c r="A128" s="19" t="s">
        <v>178</v>
      </c>
      <c r="B128" s="19" t="s">
        <v>94</v>
      </c>
      <c r="C128" s="19" t="s">
        <v>143</v>
      </c>
      <c r="D128" s="19" t="s">
        <v>622</v>
      </c>
      <c r="E128" s="19">
        <v>1</v>
      </c>
    </row>
    <row r="129">
      <c r="A129" s="19" t="s">
        <v>178</v>
      </c>
      <c r="B129" s="19" t="s">
        <v>94</v>
      </c>
      <c r="C129" s="19" t="s">
        <v>143</v>
      </c>
      <c r="D129" s="19" t="s">
        <v>623</v>
      </c>
      <c r="E129" s="19">
        <v>1</v>
      </c>
    </row>
    <row r="130">
      <c r="A130" s="19" t="s">
        <v>178</v>
      </c>
      <c r="B130" s="19" t="s">
        <v>94</v>
      </c>
      <c r="C130" s="19" t="s">
        <v>143</v>
      </c>
      <c r="D130" s="19" t="s">
        <v>624</v>
      </c>
      <c r="E130" s="19">
        <v>1</v>
      </c>
    </row>
    <row r="131">
      <c r="A131" s="19" t="s">
        <v>178</v>
      </c>
      <c r="B131" s="19" t="s">
        <v>94</v>
      </c>
      <c r="C131" s="19" t="s">
        <v>143</v>
      </c>
      <c r="D131" s="19" t="s">
        <v>625</v>
      </c>
      <c r="E131" s="19">
        <v>1</v>
      </c>
    </row>
    <row r="132">
      <c r="A132" s="19" t="s">
        <v>178</v>
      </c>
      <c r="B132" s="19" t="s">
        <v>94</v>
      </c>
      <c r="C132" s="19" t="s">
        <v>143</v>
      </c>
      <c r="D132" s="19" t="s">
        <v>626</v>
      </c>
      <c r="E132" s="19">
        <v>1</v>
      </c>
    </row>
    <row r="133">
      <c r="A133" s="19" t="s">
        <v>178</v>
      </c>
      <c r="B133" s="19" t="s">
        <v>94</v>
      </c>
      <c r="C133" s="19" t="s">
        <v>143</v>
      </c>
      <c r="D133" s="19" t="s">
        <v>627</v>
      </c>
      <c r="E133" s="19">
        <v>1</v>
      </c>
    </row>
    <row r="134">
      <c r="A134" s="19" t="s">
        <v>178</v>
      </c>
      <c r="B134" s="19" t="s">
        <v>94</v>
      </c>
      <c r="C134" s="19" t="s">
        <v>143</v>
      </c>
      <c r="D134" s="19" t="s">
        <v>628</v>
      </c>
      <c r="E134" s="19">
        <v>1</v>
      </c>
    </row>
    <row r="135">
      <c r="A135" s="19" t="s">
        <v>178</v>
      </c>
      <c r="B135" s="19" t="s">
        <v>94</v>
      </c>
      <c r="C135" s="19" t="s">
        <v>143</v>
      </c>
      <c r="D135" s="19" t="s">
        <v>629</v>
      </c>
      <c r="E135" s="19">
        <v>1</v>
      </c>
    </row>
    <row r="136">
      <c r="A136" s="19" t="s">
        <v>178</v>
      </c>
      <c r="B136" s="19" t="s">
        <v>94</v>
      </c>
      <c r="C136" s="19" t="s">
        <v>143</v>
      </c>
      <c r="D136" s="19" t="s">
        <v>630</v>
      </c>
      <c r="E136" s="19">
        <v>1</v>
      </c>
    </row>
    <row r="137">
      <c r="A137" s="1" t="s">
        <v>87</v>
      </c>
      <c r="B137" s="1" t="s">
        <v>87</v>
      </c>
      <c r="C137" s="1">
        <f>SUBTOTAL(103,Elements13_8_83[Elemento])</f>
      </c>
      <c r="D137" s="1" t="s">
        <v>87</v>
      </c>
      <c r="E137" s="1">
        <f>SUBTOTAL(109,Elements13_8_83[Totais:])</f>
      </c>
    </row>
    <row r="140">
      <c r="A140" s="9" t="s">
        <v>45</v>
      </c>
      <c r="B140" s="9" t="s">
        <v>45</v>
      </c>
      <c r="C140" s="9" t="s">
        <v>45</v>
      </c>
      <c r="D140" s="9" t="s">
        <v>45</v>
      </c>
      <c r="E140" s="9" t="s">
        <v>45</v>
      </c>
    </row>
    <row r="141">
      <c r="A141" s="9" t="s">
        <v>45</v>
      </c>
      <c r="B141" s="9" t="s">
        <v>45</v>
      </c>
      <c r="C141" s="9" t="s">
        <v>45</v>
      </c>
      <c r="D141" s="9" t="s">
        <v>45</v>
      </c>
      <c r="E141" s="9" t="s">
        <v>45</v>
      </c>
    </row>
    <row r="143">
      <c r="A143" s="20" t="s">
        <v>139</v>
      </c>
      <c r="B143" s="20" t="s">
        <v>139</v>
      </c>
      <c r="C143" s="20" t="s">
        <v>139</v>
      </c>
      <c r="D143" s="20" t="s">
        <v>139</v>
      </c>
      <c r="E143" s="20" t="s">
        <v>139</v>
      </c>
    </row>
    <row r="144">
      <c r="A144" s="25" t="s">
        <v>87</v>
      </c>
      <c r="B144" s="25" t="s">
        <v>87</v>
      </c>
      <c r="C144" s="25" t="s">
        <v>87</v>
      </c>
      <c r="D144" s="25" t="s">
        <v>87</v>
      </c>
      <c r="E144" s="25" t="s">
        <v>87</v>
      </c>
    </row>
    <row r="145">
      <c r="A145" s="18" t="s">
        <v>173</v>
      </c>
      <c r="B145" s="18" t="s">
        <v>174</v>
      </c>
      <c r="C145" s="18" t="s">
        <v>175</v>
      </c>
      <c r="D145" s="18" t="s">
        <v>176</v>
      </c>
      <c r="E145" s="18" t="s">
        <v>177</v>
      </c>
    </row>
    <row r="146">
      <c r="A146" s="19" t="s">
        <v>178</v>
      </c>
      <c r="B146" s="19" t="s">
        <v>94</v>
      </c>
      <c r="C146" s="19" t="s">
        <v>142</v>
      </c>
      <c r="D146" s="19" t="s">
        <v>568</v>
      </c>
      <c r="E146" s="19">
        <v>1</v>
      </c>
    </row>
    <row r="147">
      <c r="A147" s="19" t="s">
        <v>178</v>
      </c>
      <c r="B147" s="19" t="s">
        <v>94</v>
      </c>
      <c r="C147" s="19" t="s">
        <v>142</v>
      </c>
      <c r="D147" s="19" t="s">
        <v>569</v>
      </c>
      <c r="E147" s="19">
        <v>1</v>
      </c>
    </row>
    <row r="148">
      <c r="A148" s="19" t="s">
        <v>178</v>
      </c>
      <c r="B148" s="19" t="s">
        <v>94</v>
      </c>
      <c r="C148" s="19" t="s">
        <v>142</v>
      </c>
      <c r="D148" s="19" t="s">
        <v>570</v>
      </c>
      <c r="E148" s="19">
        <v>1</v>
      </c>
    </row>
    <row r="149">
      <c r="A149" s="19" t="s">
        <v>178</v>
      </c>
      <c r="B149" s="19" t="s">
        <v>94</v>
      </c>
      <c r="C149" s="19" t="s">
        <v>142</v>
      </c>
      <c r="D149" s="19" t="s">
        <v>571</v>
      </c>
      <c r="E149" s="19">
        <v>1</v>
      </c>
    </row>
    <row r="150">
      <c r="A150" s="19" t="s">
        <v>178</v>
      </c>
      <c r="B150" s="19" t="s">
        <v>94</v>
      </c>
      <c r="C150" s="19" t="s">
        <v>142</v>
      </c>
      <c r="D150" s="19" t="s">
        <v>572</v>
      </c>
      <c r="E150" s="19">
        <v>1</v>
      </c>
    </row>
    <row r="151">
      <c r="A151" s="19" t="s">
        <v>178</v>
      </c>
      <c r="B151" s="19" t="s">
        <v>94</v>
      </c>
      <c r="C151" s="19" t="s">
        <v>142</v>
      </c>
      <c r="D151" s="19" t="s">
        <v>573</v>
      </c>
      <c r="E151" s="19">
        <v>1</v>
      </c>
    </row>
    <row r="152">
      <c r="A152" s="19" t="s">
        <v>178</v>
      </c>
      <c r="B152" s="19" t="s">
        <v>94</v>
      </c>
      <c r="C152" s="19" t="s">
        <v>142</v>
      </c>
      <c r="D152" s="19" t="s">
        <v>574</v>
      </c>
      <c r="E152" s="19">
        <v>1</v>
      </c>
    </row>
    <row r="153">
      <c r="A153" s="19" t="s">
        <v>178</v>
      </c>
      <c r="B153" s="19" t="s">
        <v>94</v>
      </c>
      <c r="C153" s="19" t="s">
        <v>142</v>
      </c>
      <c r="D153" s="19" t="s">
        <v>575</v>
      </c>
      <c r="E153" s="19">
        <v>1</v>
      </c>
    </row>
    <row r="154">
      <c r="A154" s="19" t="s">
        <v>178</v>
      </c>
      <c r="B154" s="19" t="s">
        <v>94</v>
      </c>
      <c r="C154" s="19" t="s">
        <v>142</v>
      </c>
      <c r="D154" s="19" t="s">
        <v>576</v>
      </c>
      <c r="E154" s="19">
        <v>1</v>
      </c>
    </row>
    <row r="155">
      <c r="A155" s="19" t="s">
        <v>178</v>
      </c>
      <c r="B155" s="19" t="s">
        <v>94</v>
      </c>
      <c r="C155" s="19" t="s">
        <v>142</v>
      </c>
      <c r="D155" s="19" t="s">
        <v>577</v>
      </c>
      <c r="E155" s="19">
        <v>1</v>
      </c>
    </row>
    <row r="156">
      <c r="A156" s="19" t="s">
        <v>178</v>
      </c>
      <c r="B156" s="19" t="s">
        <v>94</v>
      </c>
      <c r="C156" s="19" t="s">
        <v>142</v>
      </c>
      <c r="D156" s="19" t="s">
        <v>578</v>
      </c>
      <c r="E156" s="19">
        <v>1</v>
      </c>
    </row>
    <row r="157">
      <c r="A157" s="19" t="s">
        <v>178</v>
      </c>
      <c r="B157" s="19" t="s">
        <v>94</v>
      </c>
      <c r="C157" s="19" t="s">
        <v>142</v>
      </c>
      <c r="D157" s="19" t="s">
        <v>579</v>
      </c>
      <c r="E157" s="19">
        <v>1</v>
      </c>
    </row>
    <row r="158">
      <c r="A158" s="19" t="s">
        <v>178</v>
      </c>
      <c r="B158" s="19" t="s">
        <v>94</v>
      </c>
      <c r="C158" s="19" t="s">
        <v>142</v>
      </c>
      <c r="D158" s="19" t="s">
        <v>580</v>
      </c>
      <c r="E158" s="19">
        <v>1</v>
      </c>
    </row>
    <row r="159">
      <c r="A159" s="19" t="s">
        <v>178</v>
      </c>
      <c r="B159" s="19" t="s">
        <v>94</v>
      </c>
      <c r="C159" s="19" t="s">
        <v>142</v>
      </c>
      <c r="D159" s="19" t="s">
        <v>581</v>
      </c>
      <c r="E159" s="19">
        <v>1</v>
      </c>
    </row>
    <row r="160">
      <c r="A160" s="1" t="s">
        <v>87</v>
      </c>
      <c r="B160" s="1" t="s">
        <v>87</v>
      </c>
      <c r="C160" s="1">
        <f>SUBTOTAL(103,Elements13_8_84[Elemento])</f>
      </c>
      <c r="D160" s="1" t="s">
        <v>87</v>
      </c>
      <c r="E160" s="1">
        <f>SUBTOTAL(109,Elements13_8_84[Totais:])</f>
      </c>
    </row>
    <row r="163">
      <c r="A163" s="9" t="s">
        <v>45</v>
      </c>
      <c r="B163" s="9" t="s">
        <v>45</v>
      </c>
      <c r="C163" s="9" t="s">
        <v>45</v>
      </c>
      <c r="D163" s="9" t="s">
        <v>45</v>
      </c>
      <c r="E163" s="9" t="s">
        <v>45</v>
      </c>
    </row>
    <row r="164">
      <c r="A164" s="9" t="s">
        <v>45</v>
      </c>
      <c r="B164" s="9" t="s">
        <v>45</v>
      </c>
      <c r="C164" s="9" t="s">
        <v>45</v>
      </c>
      <c r="D164" s="9" t="s">
        <v>45</v>
      </c>
      <c r="E164" s="9" t="s">
        <v>45</v>
      </c>
    </row>
    <row r="166">
      <c r="A166" s="20" t="s">
        <v>139</v>
      </c>
      <c r="B166" s="20" t="s">
        <v>139</v>
      </c>
      <c r="C166" s="20" t="s">
        <v>139</v>
      </c>
      <c r="D166" s="20" t="s">
        <v>139</v>
      </c>
      <c r="E166" s="20" t="s">
        <v>139</v>
      </c>
    </row>
    <row r="167">
      <c r="A167" s="25" t="s">
        <v>87</v>
      </c>
      <c r="B167" s="25" t="s">
        <v>87</v>
      </c>
      <c r="C167" s="25" t="s">
        <v>87</v>
      </c>
      <c r="D167" s="25" t="s">
        <v>87</v>
      </c>
      <c r="E167" s="25" t="s">
        <v>87</v>
      </c>
    </row>
    <row r="168">
      <c r="A168" s="18" t="s">
        <v>173</v>
      </c>
      <c r="B168" s="18" t="s">
        <v>174</v>
      </c>
      <c r="C168" s="18" t="s">
        <v>175</v>
      </c>
      <c r="D168" s="18" t="s">
        <v>176</v>
      </c>
      <c r="E168" s="18" t="s">
        <v>177</v>
      </c>
    </row>
    <row r="169">
      <c r="A169" s="19" t="s">
        <v>178</v>
      </c>
      <c r="B169" s="19" t="s">
        <v>94</v>
      </c>
      <c r="C169" s="19" t="s">
        <v>145</v>
      </c>
      <c r="D169" s="19" t="s">
        <v>631</v>
      </c>
      <c r="E169" s="19">
        <v>1</v>
      </c>
    </row>
    <row r="170">
      <c r="A170" s="19" t="s">
        <v>178</v>
      </c>
      <c r="B170" s="19" t="s">
        <v>94</v>
      </c>
      <c r="C170" s="19" t="s">
        <v>145</v>
      </c>
      <c r="D170" s="19" t="s">
        <v>632</v>
      </c>
      <c r="E170" s="19">
        <v>1</v>
      </c>
    </row>
    <row r="171">
      <c r="A171" s="19" t="s">
        <v>178</v>
      </c>
      <c r="B171" s="19" t="s">
        <v>94</v>
      </c>
      <c r="C171" s="19" t="s">
        <v>145</v>
      </c>
      <c r="D171" s="19" t="s">
        <v>633</v>
      </c>
      <c r="E171" s="19">
        <v>1</v>
      </c>
    </row>
    <row r="172">
      <c r="A172" s="19" t="s">
        <v>178</v>
      </c>
      <c r="B172" s="19" t="s">
        <v>94</v>
      </c>
      <c r="C172" s="19" t="s">
        <v>145</v>
      </c>
      <c r="D172" s="19" t="s">
        <v>634</v>
      </c>
      <c r="E172" s="19">
        <v>1</v>
      </c>
    </row>
    <row r="173">
      <c r="A173" s="19" t="s">
        <v>178</v>
      </c>
      <c r="B173" s="19" t="s">
        <v>94</v>
      </c>
      <c r="C173" s="19" t="s">
        <v>145</v>
      </c>
      <c r="D173" s="19" t="s">
        <v>635</v>
      </c>
      <c r="E173" s="19">
        <v>1</v>
      </c>
    </row>
    <row r="174">
      <c r="A174" s="19" t="s">
        <v>178</v>
      </c>
      <c r="B174" s="19" t="s">
        <v>94</v>
      </c>
      <c r="C174" s="19" t="s">
        <v>145</v>
      </c>
      <c r="D174" s="19" t="s">
        <v>636</v>
      </c>
      <c r="E174" s="19">
        <v>1</v>
      </c>
    </row>
    <row r="175">
      <c r="A175" s="19" t="s">
        <v>178</v>
      </c>
      <c r="B175" s="19" t="s">
        <v>94</v>
      </c>
      <c r="C175" s="19" t="s">
        <v>145</v>
      </c>
      <c r="D175" s="19" t="s">
        <v>637</v>
      </c>
      <c r="E175" s="19">
        <v>1</v>
      </c>
    </row>
    <row r="176">
      <c r="A176" s="19" t="s">
        <v>178</v>
      </c>
      <c r="B176" s="19" t="s">
        <v>94</v>
      </c>
      <c r="C176" s="19" t="s">
        <v>145</v>
      </c>
      <c r="D176" s="19" t="s">
        <v>638</v>
      </c>
      <c r="E176" s="19">
        <v>1</v>
      </c>
    </row>
    <row r="177">
      <c r="A177" s="19" t="s">
        <v>178</v>
      </c>
      <c r="B177" s="19" t="s">
        <v>94</v>
      </c>
      <c r="C177" s="19" t="s">
        <v>145</v>
      </c>
      <c r="D177" s="19" t="s">
        <v>639</v>
      </c>
      <c r="E177" s="19">
        <v>1</v>
      </c>
    </row>
    <row r="178">
      <c r="A178" s="19" t="s">
        <v>178</v>
      </c>
      <c r="B178" s="19" t="s">
        <v>94</v>
      </c>
      <c r="C178" s="19" t="s">
        <v>145</v>
      </c>
      <c r="D178" s="19" t="s">
        <v>640</v>
      </c>
      <c r="E178" s="19">
        <v>1</v>
      </c>
    </row>
    <row r="179">
      <c r="A179" s="19" t="s">
        <v>178</v>
      </c>
      <c r="B179" s="19" t="s">
        <v>94</v>
      </c>
      <c r="C179" s="19" t="s">
        <v>145</v>
      </c>
      <c r="D179" s="19" t="s">
        <v>641</v>
      </c>
      <c r="E179" s="19">
        <v>1</v>
      </c>
    </row>
    <row r="180">
      <c r="A180" s="19" t="s">
        <v>178</v>
      </c>
      <c r="B180" s="19" t="s">
        <v>94</v>
      </c>
      <c r="C180" s="19" t="s">
        <v>145</v>
      </c>
      <c r="D180" s="19" t="s">
        <v>642</v>
      </c>
      <c r="E180" s="19">
        <v>1</v>
      </c>
    </row>
    <row r="181">
      <c r="A181" s="19" t="s">
        <v>178</v>
      </c>
      <c r="B181" s="19" t="s">
        <v>94</v>
      </c>
      <c r="C181" s="19" t="s">
        <v>145</v>
      </c>
      <c r="D181" s="19" t="s">
        <v>643</v>
      </c>
      <c r="E181" s="19">
        <v>1</v>
      </c>
    </row>
    <row r="182">
      <c r="A182" s="19" t="s">
        <v>178</v>
      </c>
      <c r="B182" s="19" t="s">
        <v>94</v>
      </c>
      <c r="C182" s="19" t="s">
        <v>145</v>
      </c>
      <c r="D182" s="19" t="s">
        <v>644</v>
      </c>
      <c r="E182" s="19">
        <v>1</v>
      </c>
    </row>
    <row r="183">
      <c r="A183" s="19" t="s">
        <v>178</v>
      </c>
      <c r="B183" s="19" t="s">
        <v>94</v>
      </c>
      <c r="C183" s="19" t="s">
        <v>145</v>
      </c>
      <c r="D183" s="19" t="s">
        <v>645</v>
      </c>
      <c r="E183" s="19">
        <v>1</v>
      </c>
    </row>
    <row r="184">
      <c r="A184" s="19" t="s">
        <v>178</v>
      </c>
      <c r="B184" s="19" t="s">
        <v>94</v>
      </c>
      <c r="C184" s="19" t="s">
        <v>145</v>
      </c>
      <c r="D184" s="19" t="s">
        <v>646</v>
      </c>
      <c r="E184" s="19">
        <v>1</v>
      </c>
    </row>
    <row r="185">
      <c r="A185" s="19" t="s">
        <v>178</v>
      </c>
      <c r="B185" s="19" t="s">
        <v>94</v>
      </c>
      <c r="C185" s="19" t="s">
        <v>145</v>
      </c>
      <c r="D185" s="19" t="s">
        <v>647</v>
      </c>
      <c r="E185" s="19">
        <v>1</v>
      </c>
    </row>
    <row r="186">
      <c r="A186" s="1" t="s">
        <v>87</v>
      </c>
      <c r="B186" s="1" t="s">
        <v>87</v>
      </c>
      <c r="C186" s="1">
        <f>SUBTOTAL(103,Elements13_8_85[Elemento])</f>
      </c>
      <c r="D186" s="1" t="s">
        <v>87</v>
      </c>
      <c r="E186" s="1">
        <f>SUBTOTAL(109,Elements13_8_85[Totais:])</f>
      </c>
    </row>
  </sheetData>
  <mergeCells>
    <mergeCell ref="A1:E2"/>
    <mergeCell ref="A4:E4"/>
    <mergeCell ref="A5:E5"/>
    <mergeCell ref="A24:E25"/>
    <mergeCell ref="A27:E27"/>
    <mergeCell ref="A28:E28"/>
    <mergeCell ref="A82:E83"/>
    <mergeCell ref="A85:E85"/>
    <mergeCell ref="A86:E86"/>
    <mergeCell ref="A140:E141"/>
    <mergeCell ref="A143:E143"/>
    <mergeCell ref="A144:E144"/>
    <mergeCell ref="A163:E164"/>
    <mergeCell ref="A166:E166"/>
    <mergeCell ref="A167:E167"/>
  </mergeCells>
  <hyperlinks>
    <hyperlink ref="A1" r:id="rId6"/>
    <hyperlink ref="B1" r:id="rId7"/>
    <hyperlink ref="C1" r:id="rId8"/>
    <hyperlink ref="D1" r:id="rId9"/>
    <hyperlink ref="E1" r:id="rId10"/>
    <hyperlink ref="A2" r:id="rId11"/>
    <hyperlink ref="B2" r:id="rId12"/>
    <hyperlink ref="C2" r:id="rId13"/>
    <hyperlink ref="D2" r:id="rId14"/>
    <hyperlink ref="E2" r:id="rId15"/>
    <hyperlink ref="A4" r:id="rId16"/>
    <hyperlink ref="B4" r:id="rId17"/>
    <hyperlink ref="C4" r:id="rId18"/>
    <hyperlink ref="D4" r:id="rId19"/>
    <hyperlink ref="E4" r:id="rId20"/>
    <hyperlink ref="A24" r:id="rId21"/>
    <hyperlink ref="B24" r:id="rId22"/>
    <hyperlink ref="C24" r:id="rId23"/>
    <hyperlink ref="D24" r:id="rId24"/>
    <hyperlink ref="E24" r:id="rId25"/>
    <hyperlink ref="A25" r:id="rId26"/>
    <hyperlink ref="B25" r:id="rId27"/>
    <hyperlink ref="C25" r:id="rId28"/>
    <hyperlink ref="D25" r:id="rId29"/>
    <hyperlink ref="E25" r:id="rId30"/>
    <hyperlink ref="A27" r:id="rId31"/>
    <hyperlink ref="B27" r:id="rId32"/>
    <hyperlink ref="C27" r:id="rId33"/>
    <hyperlink ref="D27" r:id="rId34"/>
    <hyperlink ref="E27" r:id="rId35"/>
    <hyperlink ref="A82" r:id="rId36"/>
    <hyperlink ref="B82" r:id="rId37"/>
    <hyperlink ref="C82" r:id="rId38"/>
    <hyperlink ref="D82" r:id="rId39"/>
    <hyperlink ref="E82" r:id="rId40"/>
    <hyperlink ref="A83" r:id="rId41"/>
    <hyperlink ref="B83" r:id="rId42"/>
    <hyperlink ref="C83" r:id="rId43"/>
    <hyperlink ref="D83" r:id="rId44"/>
    <hyperlink ref="E83" r:id="rId45"/>
    <hyperlink ref="A85" r:id="rId46"/>
    <hyperlink ref="B85" r:id="rId47"/>
    <hyperlink ref="C85" r:id="rId48"/>
    <hyperlink ref="D85" r:id="rId49"/>
    <hyperlink ref="E85" r:id="rId50"/>
    <hyperlink ref="A140" r:id="rId51"/>
    <hyperlink ref="B140" r:id="rId52"/>
    <hyperlink ref="C140" r:id="rId53"/>
    <hyperlink ref="D140" r:id="rId54"/>
    <hyperlink ref="E140" r:id="rId55"/>
    <hyperlink ref="A141" r:id="rId56"/>
    <hyperlink ref="B141" r:id="rId57"/>
    <hyperlink ref="C141" r:id="rId58"/>
    <hyperlink ref="D141" r:id="rId59"/>
    <hyperlink ref="E141" r:id="rId60"/>
    <hyperlink ref="A143" r:id="rId61"/>
    <hyperlink ref="B143" r:id="rId62"/>
    <hyperlink ref="C143" r:id="rId63"/>
    <hyperlink ref="D143" r:id="rId64"/>
    <hyperlink ref="E143" r:id="rId65"/>
    <hyperlink ref="A163" r:id="rId66"/>
    <hyperlink ref="B163" r:id="rId67"/>
    <hyperlink ref="C163" r:id="rId68"/>
    <hyperlink ref="D163" r:id="rId69"/>
    <hyperlink ref="E163" r:id="rId70"/>
    <hyperlink ref="A164" r:id="rId71"/>
    <hyperlink ref="B164" r:id="rId72"/>
    <hyperlink ref="C164" r:id="rId73"/>
    <hyperlink ref="D164" r:id="rId74"/>
    <hyperlink ref="E164" r:id="rId75"/>
    <hyperlink ref="A166" r:id="rId76"/>
    <hyperlink ref="B166" r:id="rId77"/>
    <hyperlink ref="C166" r:id="rId78"/>
    <hyperlink ref="D166" r:id="rId79"/>
    <hyperlink ref="E166" r:id="rId80"/>
  </hyperlinks>
  <headerFooter/>
  <tableParts>
    <tablePart r:id="rId1"/>
    <tablePart r:id="rId2"/>
    <tablePart r:id="rId3"/>
    <tablePart r:id="rId4"/>
    <tablePart r:id="rId5"/>
  </tableParts>
</worksheet>
</file>

<file path=xl/worksheets/sheet28.xml><?xml version="1.0" encoding="utf-8"?>
<worksheet xmlns:r="http://schemas.openxmlformats.org/officeDocument/2006/relationships" xmlns="http://schemas.openxmlformats.org/spreadsheetml/2006/main">
  <dimension ref="A1:E267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49</v>
      </c>
      <c r="B1" s="9" t="s">
        <v>49</v>
      </c>
      <c r="C1" s="9" t="s">
        <v>49</v>
      </c>
      <c r="D1" s="9" t="s">
        <v>49</v>
      </c>
      <c r="E1" s="9" t="s">
        <v>49</v>
      </c>
    </row>
    <row r="2">
      <c r="A2" s="9" t="s">
        <v>49</v>
      </c>
      <c r="B2" s="9" t="s">
        <v>49</v>
      </c>
      <c r="C2" s="9" t="s">
        <v>49</v>
      </c>
      <c r="D2" s="9" t="s">
        <v>49</v>
      </c>
      <c r="E2" s="9" t="s">
        <v>49</v>
      </c>
    </row>
    <row r="4">
      <c r="A4" s="20" t="s">
        <v>146</v>
      </c>
      <c r="B4" s="20" t="s">
        <v>146</v>
      </c>
      <c r="C4" s="20" t="s">
        <v>146</v>
      </c>
      <c r="D4" s="20" t="s">
        <v>146</v>
      </c>
      <c r="E4" s="20" t="s">
        <v>146</v>
      </c>
    </row>
    <row r="5">
      <c r="A5" s="25" t="s">
        <v>147</v>
      </c>
      <c r="B5" s="25" t="s">
        <v>147</v>
      </c>
      <c r="C5" s="25" t="s">
        <v>147</v>
      </c>
      <c r="D5" s="25" t="s">
        <v>147</v>
      </c>
      <c r="E5" s="25" t="s">
        <v>147</v>
      </c>
    </row>
    <row r="6">
      <c r="A6" s="18" t="s">
        <v>173</v>
      </c>
      <c r="B6" s="18" t="s">
        <v>174</v>
      </c>
      <c r="C6" s="18" t="s">
        <v>175</v>
      </c>
      <c r="D6" s="18" t="s">
        <v>176</v>
      </c>
      <c r="E6" s="18" t="s">
        <v>177</v>
      </c>
    </row>
    <row r="7">
      <c r="A7" s="19" t="s">
        <v>178</v>
      </c>
      <c r="B7" s="19" t="s">
        <v>94</v>
      </c>
      <c r="C7" s="19" t="s">
        <v>99</v>
      </c>
      <c r="D7" s="19" t="s">
        <v>179</v>
      </c>
      <c r="E7" s="19">
        <v>18.960000028819</v>
      </c>
    </row>
    <row r="8">
      <c r="A8" s="19" t="s">
        <v>178</v>
      </c>
      <c r="B8" s="19" t="s">
        <v>94</v>
      </c>
      <c r="C8" s="19" t="s">
        <v>99</v>
      </c>
      <c r="D8" s="19" t="s">
        <v>180</v>
      </c>
      <c r="E8" s="19">
        <v>73.773772616863752</v>
      </c>
    </row>
    <row r="9">
      <c r="A9" s="19" t="s">
        <v>178</v>
      </c>
      <c r="B9" s="19" t="s">
        <v>94</v>
      </c>
      <c r="C9" s="19" t="s">
        <v>99</v>
      </c>
      <c r="D9" s="19" t="s">
        <v>181</v>
      </c>
      <c r="E9" s="19">
        <v>181.72008159074355</v>
      </c>
    </row>
    <row r="10">
      <c r="A10" s="19" t="s">
        <v>178</v>
      </c>
      <c r="B10" s="19" t="s">
        <v>94</v>
      </c>
      <c r="C10" s="19" t="s">
        <v>99</v>
      </c>
      <c r="D10" s="19" t="s">
        <v>182</v>
      </c>
      <c r="E10" s="19">
        <v>108.70342378782522</v>
      </c>
    </row>
    <row r="11">
      <c r="A11" s="19" t="s">
        <v>178</v>
      </c>
      <c r="B11" s="19" t="s">
        <v>94</v>
      </c>
      <c r="C11" s="19" t="s">
        <v>99</v>
      </c>
      <c r="D11" s="19" t="s">
        <v>183</v>
      </c>
      <c r="E11" s="19">
        <v>178.0575417053185</v>
      </c>
    </row>
    <row r="12">
      <c r="A12" s="19" t="s">
        <v>178</v>
      </c>
      <c r="B12" s="19" t="s">
        <v>94</v>
      </c>
      <c r="C12" s="19" t="s">
        <v>99</v>
      </c>
      <c r="D12" s="19" t="s">
        <v>184</v>
      </c>
      <c r="E12" s="19">
        <v>9.0288000137233073</v>
      </c>
    </row>
    <row r="13">
      <c r="A13" s="19" t="s">
        <v>178</v>
      </c>
      <c r="B13" s="19" t="s">
        <v>94</v>
      </c>
      <c r="C13" s="19" t="s">
        <v>99</v>
      </c>
      <c r="D13" s="19" t="s">
        <v>185</v>
      </c>
      <c r="E13" s="19">
        <v>69.03360010493067</v>
      </c>
    </row>
    <row r="14">
      <c r="A14" s="19" t="s">
        <v>178</v>
      </c>
      <c r="B14" s="19" t="s">
        <v>94</v>
      </c>
      <c r="C14" s="19" t="s">
        <v>99</v>
      </c>
      <c r="D14" s="19" t="s">
        <v>186</v>
      </c>
      <c r="E14" s="19">
        <v>50.510400076775511</v>
      </c>
    </row>
    <row r="15">
      <c r="A15" s="19" t="s">
        <v>178</v>
      </c>
      <c r="B15" s="19" t="s">
        <v>94</v>
      </c>
      <c r="C15" s="19" t="s">
        <v>99</v>
      </c>
      <c r="D15" s="19" t="s">
        <v>187</v>
      </c>
      <c r="E15" s="19">
        <v>115.61194566327717</v>
      </c>
    </row>
    <row r="16">
      <c r="A16" s="19" t="s">
        <v>178</v>
      </c>
      <c r="B16" s="19" t="s">
        <v>94</v>
      </c>
      <c r="C16" s="19" t="s">
        <v>99</v>
      </c>
      <c r="D16" s="19" t="s">
        <v>188</v>
      </c>
      <c r="E16" s="19">
        <v>6.53400000993148</v>
      </c>
    </row>
    <row r="17">
      <c r="A17" s="19" t="s">
        <v>178</v>
      </c>
      <c r="B17" s="19" t="s">
        <v>94</v>
      </c>
      <c r="C17" s="19" t="s">
        <v>99</v>
      </c>
      <c r="D17" s="19" t="s">
        <v>189</v>
      </c>
      <c r="E17" s="19">
        <v>13.479600020489194</v>
      </c>
    </row>
    <row r="18">
      <c r="A18" s="19" t="s">
        <v>178</v>
      </c>
      <c r="B18" s="19" t="s">
        <v>94</v>
      </c>
      <c r="C18" s="19" t="s">
        <v>99</v>
      </c>
      <c r="D18" s="19" t="s">
        <v>190</v>
      </c>
      <c r="E18" s="19">
        <v>3.9816000060518721</v>
      </c>
    </row>
    <row r="19">
      <c r="A19" s="19" t="s">
        <v>178</v>
      </c>
      <c r="B19" s="19" t="s">
        <v>94</v>
      </c>
      <c r="C19" s="19" t="s">
        <v>99</v>
      </c>
      <c r="D19" s="19" t="s">
        <v>191</v>
      </c>
      <c r="E19" s="19">
        <v>51.93840007894638</v>
      </c>
    </row>
    <row r="20">
      <c r="A20" s="19" t="s">
        <v>178</v>
      </c>
      <c r="B20" s="19" t="s">
        <v>94</v>
      </c>
      <c r="C20" s="19" t="s">
        <v>99</v>
      </c>
      <c r="D20" s="19" t="s">
        <v>192</v>
      </c>
      <c r="E20" s="19">
        <v>132.63736805538679</v>
      </c>
    </row>
    <row r="21">
      <c r="A21" s="19" t="s">
        <v>178</v>
      </c>
      <c r="B21" s="19" t="s">
        <v>94</v>
      </c>
      <c r="C21" s="19" t="s">
        <v>99</v>
      </c>
      <c r="D21" s="19" t="s">
        <v>193</v>
      </c>
      <c r="E21" s="19">
        <v>49.156800074718646</v>
      </c>
    </row>
    <row r="22">
      <c r="A22" s="19" t="s">
        <v>178</v>
      </c>
      <c r="B22" s="19" t="s">
        <v>94</v>
      </c>
      <c r="C22" s="19" t="s">
        <v>99</v>
      </c>
      <c r="D22" s="19" t="s">
        <v>194</v>
      </c>
      <c r="E22" s="19">
        <v>91.3860568264952</v>
      </c>
    </row>
    <row r="23">
      <c r="A23" s="19" t="s">
        <v>178</v>
      </c>
      <c r="B23" s="19" t="s">
        <v>94</v>
      </c>
      <c r="C23" s="19" t="s">
        <v>99</v>
      </c>
      <c r="D23" s="19" t="s">
        <v>195</v>
      </c>
      <c r="E23" s="19">
        <v>189.12357454919587</v>
      </c>
    </row>
    <row r="24">
      <c r="A24" s="19" t="s">
        <v>178</v>
      </c>
      <c r="B24" s="19" t="s">
        <v>94</v>
      </c>
      <c r="C24" s="19" t="s">
        <v>99</v>
      </c>
      <c r="D24" s="19" t="s">
        <v>196</v>
      </c>
      <c r="E24" s="19">
        <v>43.825200066614407</v>
      </c>
    </row>
    <row r="25">
      <c r="A25" s="19" t="s">
        <v>178</v>
      </c>
      <c r="B25" s="19" t="s">
        <v>94</v>
      </c>
      <c r="C25" s="19" t="s">
        <v>99</v>
      </c>
      <c r="D25" s="19" t="s">
        <v>197</v>
      </c>
      <c r="E25" s="19">
        <v>130.61400019853329</v>
      </c>
    </row>
    <row r="26">
      <c r="A26" s="19" t="s">
        <v>178</v>
      </c>
      <c r="B26" s="19" t="s">
        <v>94</v>
      </c>
      <c r="C26" s="19" t="s">
        <v>99</v>
      </c>
      <c r="D26" s="19" t="s">
        <v>198</v>
      </c>
      <c r="E26" s="19">
        <v>206.65922038438305</v>
      </c>
    </row>
    <row r="27">
      <c r="A27" s="19" t="s">
        <v>178</v>
      </c>
      <c r="B27" s="19" t="s">
        <v>94</v>
      </c>
      <c r="C27" s="19" t="s">
        <v>99</v>
      </c>
      <c r="D27" s="19" t="s">
        <v>199</v>
      </c>
      <c r="E27" s="19">
        <v>52.365600079595715</v>
      </c>
    </row>
    <row r="28">
      <c r="A28" s="19" t="s">
        <v>178</v>
      </c>
      <c r="B28" s="19" t="s">
        <v>94</v>
      </c>
      <c r="C28" s="19" t="s">
        <v>99</v>
      </c>
      <c r="D28" s="19" t="s">
        <v>200</v>
      </c>
      <c r="E28" s="19">
        <v>156.68477713351987</v>
      </c>
    </row>
    <row r="29">
      <c r="A29" s="19" t="s">
        <v>178</v>
      </c>
      <c r="B29" s="19" t="s">
        <v>94</v>
      </c>
      <c r="C29" s="19" t="s">
        <v>99</v>
      </c>
      <c r="D29" s="19" t="s">
        <v>201</v>
      </c>
      <c r="E29" s="19">
        <v>137.69833038650049</v>
      </c>
    </row>
    <row r="30">
      <c r="A30" s="19" t="s">
        <v>178</v>
      </c>
      <c r="B30" s="19" t="s">
        <v>94</v>
      </c>
      <c r="C30" s="19" t="s">
        <v>99</v>
      </c>
      <c r="D30" s="19" t="s">
        <v>202</v>
      </c>
      <c r="E30" s="19">
        <v>80.76522544364235</v>
      </c>
    </row>
    <row r="31">
      <c r="A31" s="19" t="s">
        <v>178</v>
      </c>
      <c r="B31" s="19" t="s">
        <v>94</v>
      </c>
      <c r="C31" s="19" t="s">
        <v>99</v>
      </c>
      <c r="D31" s="19" t="s">
        <v>203</v>
      </c>
      <c r="E31" s="19">
        <v>3.8280000058186</v>
      </c>
    </row>
    <row r="32">
      <c r="A32" s="19" t="s">
        <v>178</v>
      </c>
      <c r="B32" s="19" t="s">
        <v>94</v>
      </c>
      <c r="C32" s="19" t="s">
        <v>99</v>
      </c>
      <c r="D32" s="19" t="s">
        <v>204</v>
      </c>
      <c r="E32" s="19">
        <v>10.394003790778786</v>
      </c>
    </row>
    <row r="33">
      <c r="A33" s="19" t="s">
        <v>178</v>
      </c>
      <c r="B33" s="19" t="s">
        <v>94</v>
      </c>
      <c r="C33" s="19" t="s">
        <v>99</v>
      </c>
      <c r="D33" s="19" t="s">
        <v>205</v>
      </c>
      <c r="E33" s="19">
        <v>33.510745820126637</v>
      </c>
    </row>
    <row r="34">
      <c r="A34" s="19" t="s">
        <v>178</v>
      </c>
      <c r="B34" s="19" t="s">
        <v>94</v>
      </c>
      <c r="C34" s="19" t="s">
        <v>99</v>
      </c>
      <c r="D34" s="19" t="s">
        <v>206</v>
      </c>
      <c r="E34" s="19">
        <v>31.953459395742364</v>
      </c>
    </row>
    <row r="35">
      <c r="A35" s="19" t="s">
        <v>178</v>
      </c>
      <c r="B35" s="19" t="s">
        <v>94</v>
      </c>
      <c r="C35" s="19" t="s">
        <v>99</v>
      </c>
      <c r="D35" s="19" t="s">
        <v>207</v>
      </c>
      <c r="E35" s="19">
        <v>3.2292000049035039</v>
      </c>
    </row>
    <row r="36">
      <c r="A36" s="19" t="s">
        <v>178</v>
      </c>
      <c r="B36" s="19" t="s">
        <v>94</v>
      </c>
      <c r="C36" s="19" t="s">
        <v>99</v>
      </c>
      <c r="D36" s="19" t="s">
        <v>208</v>
      </c>
      <c r="E36" s="19">
        <v>2.6561477994280946</v>
      </c>
    </row>
    <row r="37">
      <c r="A37" s="19" t="s">
        <v>178</v>
      </c>
      <c r="B37" s="19" t="s">
        <v>94</v>
      </c>
      <c r="C37" s="19" t="s">
        <v>99</v>
      </c>
      <c r="D37" s="19" t="s">
        <v>210</v>
      </c>
      <c r="E37" s="19">
        <v>9.8716796050847044</v>
      </c>
    </row>
    <row r="38">
      <c r="A38" s="19" t="s">
        <v>178</v>
      </c>
      <c r="B38" s="19" t="s">
        <v>94</v>
      </c>
      <c r="C38" s="19" t="s">
        <v>99</v>
      </c>
      <c r="D38" s="19" t="s">
        <v>211</v>
      </c>
      <c r="E38" s="19">
        <v>1.5051846636594708</v>
      </c>
    </row>
    <row r="39">
      <c r="A39" s="19" t="s">
        <v>178</v>
      </c>
      <c r="B39" s="19" t="s">
        <v>94</v>
      </c>
      <c r="C39" s="19" t="s">
        <v>99</v>
      </c>
      <c r="D39" s="19" t="s">
        <v>212</v>
      </c>
      <c r="E39" s="19">
        <v>0.072256033770950981</v>
      </c>
    </row>
    <row r="40">
      <c r="A40" s="19" t="s">
        <v>178</v>
      </c>
      <c r="B40" s="19" t="s">
        <v>94</v>
      </c>
      <c r="C40" s="19" t="s">
        <v>99</v>
      </c>
      <c r="D40" s="19" t="s">
        <v>213</v>
      </c>
      <c r="E40" s="19">
        <v>0.064997179060955521</v>
      </c>
    </row>
    <row r="41">
      <c r="A41" s="19" t="s">
        <v>178</v>
      </c>
      <c r="B41" s="19" t="s">
        <v>94</v>
      </c>
      <c r="C41" s="19" t="s">
        <v>99</v>
      </c>
      <c r="D41" s="19" t="s">
        <v>214</v>
      </c>
      <c r="E41" s="19">
        <v>1.2160302113477861</v>
      </c>
    </row>
    <row r="42">
      <c r="A42" s="19" t="s">
        <v>178</v>
      </c>
      <c r="B42" s="19" t="s">
        <v>94</v>
      </c>
      <c r="C42" s="19" t="s">
        <v>99</v>
      </c>
      <c r="D42" s="19" t="s">
        <v>215</v>
      </c>
      <c r="E42" s="19">
        <v>56.160233929720363</v>
      </c>
    </row>
    <row r="43">
      <c r="A43" s="19" t="s">
        <v>178</v>
      </c>
      <c r="B43" s="19" t="s">
        <v>94</v>
      </c>
      <c r="C43" s="19" t="s">
        <v>99</v>
      </c>
      <c r="D43" s="19" t="s">
        <v>216</v>
      </c>
      <c r="E43" s="19">
        <v>82.000548088313039</v>
      </c>
    </row>
    <row r="44">
      <c r="A44" s="19" t="s">
        <v>178</v>
      </c>
      <c r="B44" s="19" t="s">
        <v>94</v>
      </c>
      <c r="C44" s="19" t="s">
        <v>99</v>
      </c>
      <c r="D44" s="19" t="s">
        <v>217</v>
      </c>
      <c r="E44" s="19">
        <v>13.532400020569149</v>
      </c>
    </row>
    <row r="45">
      <c r="A45" s="19" t="s">
        <v>178</v>
      </c>
      <c r="B45" s="19" t="s">
        <v>94</v>
      </c>
      <c r="C45" s="19" t="s">
        <v>99</v>
      </c>
      <c r="D45" s="19" t="s">
        <v>218</v>
      </c>
      <c r="E45" s="19">
        <v>54.763943979939604</v>
      </c>
    </row>
    <row r="46">
      <c r="A46" s="19" t="s">
        <v>178</v>
      </c>
      <c r="B46" s="19" t="s">
        <v>94</v>
      </c>
      <c r="C46" s="19" t="s">
        <v>99</v>
      </c>
      <c r="D46" s="19" t="s">
        <v>219</v>
      </c>
      <c r="E46" s="19">
        <v>44.143982412017451</v>
      </c>
    </row>
    <row r="47">
      <c r="A47" s="19" t="s">
        <v>178</v>
      </c>
      <c r="B47" s="19" t="s">
        <v>94</v>
      </c>
      <c r="C47" s="19" t="s">
        <v>99</v>
      </c>
      <c r="D47" s="19" t="s">
        <v>220</v>
      </c>
      <c r="E47" s="19">
        <v>58.182873102630275</v>
      </c>
    </row>
    <row r="48">
      <c r="A48" s="19" t="s">
        <v>178</v>
      </c>
      <c r="B48" s="19" t="s">
        <v>94</v>
      </c>
      <c r="C48" s="19" t="s">
        <v>99</v>
      </c>
      <c r="D48" s="19" t="s">
        <v>221</v>
      </c>
      <c r="E48" s="19">
        <v>205.00260232601997</v>
      </c>
    </row>
    <row r="49">
      <c r="A49" s="19" t="s">
        <v>178</v>
      </c>
      <c r="B49" s="19" t="s">
        <v>94</v>
      </c>
      <c r="C49" s="19" t="s">
        <v>99</v>
      </c>
      <c r="D49" s="19" t="s">
        <v>222</v>
      </c>
      <c r="E49" s="19">
        <v>107.15498080623358</v>
      </c>
    </row>
    <row r="50">
      <c r="A50" s="19" t="s">
        <v>178</v>
      </c>
      <c r="B50" s="19" t="s">
        <v>94</v>
      </c>
      <c r="C50" s="19" t="s">
        <v>99</v>
      </c>
      <c r="D50" s="19" t="s">
        <v>223</v>
      </c>
      <c r="E50" s="19">
        <v>69.690759395362974</v>
      </c>
    </row>
    <row r="51">
      <c r="A51" s="19" t="s">
        <v>178</v>
      </c>
      <c r="B51" s="19" t="s">
        <v>94</v>
      </c>
      <c r="C51" s="19" t="s">
        <v>99</v>
      </c>
      <c r="D51" s="19" t="s">
        <v>224</v>
      </c>
      <c r="E51" s="19">
        <v>17.849516557740969</v>
      </c>
    </row>
    <row r="52">
      <c r="A52" s="19" t="s">
        <v>178</v>
      </c>
      <c r="B52" s="19" t="s">
        <v>94</v>
      </c>
      <c r="C52" s="19" t="s">
        <v>99</v>
      </c>
      <c r="D52" s="19" t="s">
        <v>225</v>
      </c>
      <c r="E52" s="19">
        <v>31.772400048294152</v>
      </c>
    </row>
    <row r="53">
      <c r="A53" s="19" t="s">
        <v>178</v>
      </c>
      <c r="B53" s="19" t="s">
        <v>94</v>
      </c>
      <c r="C53" s="19" t="s">
        <v>99</v>
      </c>
      <c r="D53" s="19" t="s">
        <v>226</v>
      </c>
      <c r="E53" s="19">
        <v>16.110820057130546</v>
      </c>
    </row>
    <row r="54">
      <c r="A54" s="19" t="s">
        <v>178</v>
      </c>
      <c r="B54" s="19" t="s">
        <v>94</v>
      </c>
      <c r="C54" s="19" t="s">
        <v>99</v>
      </c>
      <c r="D54" s="19" t="s">
        <v>227</v>
      </c>
      <c r="E54" s="19">
        <v>2.5796113300807995</v>
      </c>
    </row>
    <row r="55">
      <c r="A55" s="19" t="s">
        <v>178</v>
      </c>
      <c r="B55" s="19" t="s">
        <v>94</v>
      </c>
      <c r="C55" s="19" t="s">
        <v>99</v>
      </c>
      <c r="D55" s="19" t="s">
        <v>228</v>
      </c>
      <c r="E55" s="19">
        <v>49.776482147099252</v>
      </c>
    </row>
    <row r="56">
      <c r="A56" s="19" t="s">
        <v>178</v>
      </c>
      <c r="B56" s="19" t="s">
        <v>94</v>
      </c>
      <c r="C56" s="19" t="s">
        <v>99</v>
      </c>
      <c r="D56" s="19" t="s">
        <v>229</v>
      </c>
      <c r="E56" s="19">
        <v>47.492593684118148</v>
      </c>
    </row>
    <row r="57">
      <c r="A57" s="1" t="s">
        <v>87</v>
      </c>
      <c r="B57" s="1" t="s">
        <v>87</v>
      </c>
      <c r="C57" s="1">
        <f>SUBTOTAL(103,Elements13_8_91[Elemento])</f>
      </c>
      <c r="D57" s="1" t="s">
        <v>87</v>
      </c>
      <c r="E57" s="1">
        <f>SUBTOTAL(109,Elements13_8_91[Totais:])</f>
      </c>
    </row>
    <row r="60">
      <c r="A60" s="9" t="s">
        <v>49</v>
      </c>
      <c r="B60" s="9" t="s">
        <v>49</v>
      </c>
      <c r="C60" s="9" t="s">
        <v>49</v>
      </c>
      <c r="D60" s="9" t="s">
        <v>49</v>
      </c>
      <c r="E60" s="9" t="s">
        <v>49</v>
      </c>
    </row>
    <row r="61">
      <c r="A61" s="9" t="s">
        <v>49</v>
      </c>
      <c r="B61" s="9" t="s">
        <v>49</v>
      </c>
      <c r="C61" s="9" t="s">
        <v>49</v>
      </c>
      <c r="D61" s="9" t="s">
        <v>49</v>
      </c>
      <c r="E61" s="9" t="s">
        <v>49</v>
      </c>
    </row>
    <row r="63">
      <c r="A63" s="20" t="s">
        <v>119</v>
      </c>
      <c r="B63" s="20" t="s">
        <v>119</v>
      </c>
      <c r="C63" s="20" t="s">
        <v>119</v>
      </c>
      <c r="D63" s="20" t="s">
        <v>119</v>
      </c>
      <c r="E63" s="20" t="s">
        <v>119</v>
      </c>
    </row>
    <row r="64">
      <c r="A64" s="25" t="s">
        <v>148</v>
      </c>
      <c r="B64" s="25" t="s">
        <v>148</v>
      </c>
      <c r="C64" s="25" t="s">
        <v>148</v>
      </c>
      <c r="D64" s="25" t="s">
        <v>148</v>
      </c>
      <c r="E64" s="25" t="s">
        <v>148</v>
      </c>
    </row>
    <row r="65">
      <c r="A65" s="18" t="s">
        <v>173</v>
      </c>
      <c r="B65" s="18" t="s">
        <v>174</v>
      </c>
      <c r="C65" s="18" t="s">
        <v>175</v>
      </c>
      <c r="D65" s="18" t="s">
        <v>176</v>
      </c>
      <c r="E65" s="18" t="s">
        <v>177</v>
      </c>
    </row>
    <row r="66">
      <c r="A66" s="19" t="s">
        <v>178</v>
      </c>
      <c r="B66" s="19" t="s">
        <v>94</v>
      </c>
      <c r="C66" s="19" t="s">
        <v>648</v>
      </c>
      <c r="D66" s="19" t="s">
        <v>649</v>
      </c>
      <c r="E66" s="19">
        <v>4.7317903717310514</v>
      </c>
    </row>
    <row r="67">
      <c r="A67" s="19" t="s">
        <v>178</v>
      </c>
      <c r="B67" s="19" t="s">
        <v>94</v>
      </c>
      <c r="C67" s="19" t="s">
        <v>136</v>
      </c>
      <c r="D67" s="19" t="s">
        <v>552</v>
      </c>
      <c r="E67" s="19">
        <v>32.159126285703174</v>
      </c>
    </row>
    <row r="68">
      <c r="A68" s="19" t="s">
        <v>178</v>
      </c>
      <c r="B68" s="19" t="s">
        <v>94</v>
      </c>
      <c r="C68" s="19" t="s">
        <v>136</v>
      </c>
      <c r="D68" s="19" t="s">
        <v>553</v>
      </c>
      <c r="E68" s="19">
        <v>1.5029146358202705</v>
      </c>
    </row>
    <row r="69">
      <c r="A69" s="19" t="s">
        <v>178</v>
      </c>
      <c r="B69" s="19" t="s">
        <v>94</v>
      </c>
      <c r="C69" s="19" t="s">
        <v>136</v>
      </c>
      <c r="D69" s="19" t="s">
        <v>555</v>
      </c>
      <c r="E69" s="19">
        <v>2.9614000045014088</v>
      </c>
    </row>
    <row r="70">
      <c r="A70" s="19" t="s">
        <v>178</v>
      </c>
      <c r="B70" s="19" t="s">
        <v>94</v>
      </c>
      <c r="C70" s="19" t="s">
        <v>136</v>
      </c>
      <c r="D70" s="19" t="s">
        <v>556</v>
      </c>
      <c r="E70" s="19">
        <v>5.6394000085719886</v>
      </c>
    </row>
    <row r="71">
      <c r="A71" s="19" t="s">
        <v>178</v>
      </c>
      <c r="B71" s="19" t="s">
        <v>94</v>
      </c>
      <c r="C71" s="19" t="s">
        <v>136</v>
      </c>
      <c r="D71" s="19" t="s">
        <v>557</v>
      </c>
      <c r="E71" s="19">
        <v>2.242110003408027</v>
      </c>
    </row>
    <row r="72">
      <c r="A72" s="19" t="s">
        <v>178</v>
      </c>
      <c r="B72" s="19" t="s">
        <v>94</v>
      </c>
      <c r="C72" s="19" t="s">
        <v>136</v>
      </c>
      <c r="D72" s="19" t="s">
        <v>558</v>
      </c>
      <c r="E72" s="19">
        <v>1.4524429976259035</v>
      </c>
    </row>
    <row r="73">
      <c r="A73" s="19" t="s">
        <v>178</v>
      </c>
      <c r="B73" s="19" t="s">
        <v>94</v>
      </c>
      <c r="C73" s="19" t="s">
        <v>136</v>
      </c>
      <c r="D73" s="19" t="s">
        <v>561</v>
      </c>
      <c r="E73" s="19">
        <v>1.0665061463261896</v>
      </c>
    </row>
    <row r="74">
      <c r="A74" s="19" t="s">
        <v>178</v>
      </c>
      <c r="B74" s="19" t="s">
        <v>94</v>
      </c>
      <c r="C74" s="19" t="s">
        <v>136</v>
      </c>
      <c r="D74" s="19" t="s">
        <v>562</v>
      </c>
      <c r="E74" s="19">
        <v>5.0813806168710087</v>
      </c>
    </row>
    <row r="75">
      <c r="A75" s="19" t="s">
        <v>178</v>
      </c>
      <c r="B75" s="19" t="s">
        <v>94</v>
      </c>
      <c r="C75" s="19" t="s">
        <v>136</v>
      </c>
      <c r="D75" s="19" t="s">
        <v>563</v>
      </c>
      <c r="E75" s="19">
        <v>4.14584174056796</v>
      </c>
    </row>
    <row r="76">
      <c r="A76" s="19" t="s">
        <v>178</v>
      </c>
      <c r="B76" s="19" t="s">
        <v>94</v>
      </c>
      <c r="C76" s="19" t="s">
        <v>136</v>
      </c>
      <c r="D76" s="19" t="s">
        <v>564</v>
      </c>
      <c r="E76" s="19">
        <v>0.36330244310405779</v>
      </c>
    </row>
    <row r="77">
      <c r="A77" s="19" t="s">
        <v>178</v>
      </c>
      <c r="B77" s="19" t="s">
        <v>94</v>
      </c>
      <c r="C77" s="19" t="s">
        <v>136</v>
      </c>
      <c r="D77" s="19" t="s">
        <v>565</v>
      </c>
      <c r="E77" s="19">
        <v>12.351457614275716</v>
      </c>
    </row>
    <row r="78">
      <c r="A78" s="19" t="s">
        <v>178</v>
      </c>
      <c r="B78" s="19" t="s">
        <v>94</v>
      </c>
      <c r="C78" s="19" t="s">
        <v>136</v>
      </c>
      <c r="D78" s="19" t="s">
        <v>566</v>
      </c>
      <c r="E78" s="19">
        <v>3.039400004619988</v>
      </c>
    </row>
    <row r="79">
      <c r="A79" s="19" t="s">
        <v>178</v>
      </c>
      <c r="B79" s="19" t="s">
        <v>94</v>
      </c>
      <c r="C79" s="19" t="s">
        <v>136</v>
      </c>
      <c r="D79" s="19" t="s">
        <v>567</v>
      </c>
      <c r="E79" s="19">
        <v>2.4217783205303234</v>
      </c>
    </row>
    <row r="80">
      <c r="A80" s="19" t="s">
        <v>178</v>
      </c>
      <c r="B80" s="19" t="s">
        <v>94</v>
      </c>
      <c r="C80" s="19" t="s">
        <v>103</v>
      </c>
      <c r="D80" s="19" t="s">
        <v>233</v>
      </c>
      <c r="E80" s="19">
        <v>17.784019682934112</v>
      </c>
    </row>
    <row r="81">
      <c r="A81" s="19" t="s">
        <v>178</v>
      </c>
      <c r="B81" s="19" t="s">
        <v>94</v>
      </c>
      <c r="C81" s="19" t="s">
        <v>103</v>
      </c>
      <c r="D81" s="19" t="s">
        <v>247</v>
      </c>
      <c r="E81" s="19">
        <v>0.66077600791909052</v>
      </c>
    </row>
    <row r="82">
      <c r="A82" s="19" t="s">
        <v>178</v>
      </c>
      <c r="B82" s="19" t="s">
        <v>94</v>
      </c>
      <c r="C82" s="19" t="s">
        <v>103</v>
      </c>
      <c r="D82" s="19" t="s">
        <v>257</v>
      </c>
      <c r="E82" s="19">
        <v>0.039006565883350781</v>
      </c>
    </row>
    <row r="83">
      <c r="A83" s="19" t="s">
        <v>178</v>
      </c>
      <c r="B83" s="19" t="s">
        <v>94</v>
      </c>
      <c r="C83" s="19" t="s">
        <v>122</v>
      </c>
      <c r="D83" s="19" t="s">
        <v>281</v>
      </c>
      <c r="E83" s="19">
        <v>2.4026129798395019</v>
      </c>
    </row>
    <row r="84">
      <c r="A84" s="19" t="s">
        <v>178</v>
      </c>
      <c r="B84" s="19" t="s">
        <v>94</v>
      </c>
      <c r="C84" s="19" t="s">
        <v>122</v>
      </c>
      <c r="D84" s="19" t="s">
        <v>282</v>
      </c>
      <c r="E84" s="19">
        <v>10.936380016623499</v>
      </c>
    </row>
    <row r="85">
      <c r="A85" s="19" t="s">
        <v>178</v>
      </c>
      <c r="B85" s="19" t="s">
        <v>94</v>
      </c>
      <c r="C85" s="19" t="s">
        <v>122</v>
      </c>
      <c r="D85" s="19" t="s">
        <v>285</v>
      </c>
      <c r="E85" s="19">
        <v>0.16900000025688602</v>
      </c>
    </row>
    <row r="86">
      <c r="A86" s="19" t="s">
        <v>178</v>
      </c>
      <c r="B86" s="19" t="s">
        <v>94</v>
      </c>
      <c r="C86" s="19" t="s">
        <v>122</v>
      </c>
      <c r="D86" s="19" t="s">
        <v>286</v>
      </c>
      <c r="E86" s="19">
        <v>2.458950003737574</v>
      </c>
    </row>
    <row r="87">
      <c r="A87" s="19" t="s">
        <v>178</v>
      </c>
      <c r="B87" s="19" t="s">
        <v>94</v>
      </c>
      <c r="C87" s="19" t="s">
        <v>122</v>
      </c>
      <c r="D87" s="19" t="s">
        <v>288</v>
      </c>
      <c r="E87" s="19">
        <v>26.342449384832126</v>
      </c>
    </row>
    <row r="88">
      <c r="A88" s="19" t="s">
        <v>178</v>
      </c>
      <c r="B88" s="19" t="s">
        <v>94</v>
      </c>
      <c r="C88" s="19" t="s">
        <v>122</v>
      </c>
      <c r="D88" s="19" t="s">
        <v>289</v>
      </c>
      <c r="E88" s="19">
        <v>0.026257087208497877</v>
      </c>
    </row>
    <row r="89">
      <c r="A89" s="19" t="s">
        <v>178</v>
      </c>
      <c r="B89" s="19" t="s">
        <v>94</v>
      </c>
      <c r="C89" s="19" t="s">
        <v>122</v>
      </c>
      <c r="D89" s="19" t="s">
        <v>290</v>
      </c>
      <c r="E89" s="19">
        <v>0.391940738079074</v>
      </c>
    </row>
    <row r="90">
      <c r="A90" s="19" t="s">
        <v>178</v>
      </c>
      <c r="B90" s="19" t="s">
        <v>94</v>
      </c>
      <c r="C90" s="19" t="s">
        <v>122</v>
      </c>
      <c r="D90" s="19" t="s">
        <v>291</v>
      </c>
      <c r="E90" s="19">
        <v>0.16397687441629588</v>
      </c>
    </row>
    <row r="91">
      <c r="A91" s="19" t="s">
        <v>178</v>
      </c>
      <c r="B91" s="19" t="s">
        <v>94</v>
      </c>
      <c r="C91" s="19" t="s">
        <v>122</v>
      </c>
      <c r="D91" s="19" t="s">
        <v>296</v>
      </c>
      <c r="E91" s="19">
        <v>0.29533040111513825</v>
      </c>
    </row>
    <row r="92">
      <c r="A92" s="19" t="s">
        <v>178</v>
      </c>
      <c r="B92" s="19" t="s">
        <v>94</v>
      </c>
      <c r="C92" s="19" t="s">
        <v>122</v>
      </c>
      <c r="D92" s="19" t="s">
        <v>297</v>
      </c>
      <c r="E92" s="19">
        <v>0.56830133340970013</v>
      </c>
    </row>
    <row r="93">
      <c r="A93" s="19" t="s">
        <v>178</v>
      </c>
      <c r="B93" s="19" t="s">
        <v>94</v>
      </c>
      <c r="C93" s="19" t="s">
        <v>122</v>
      </c>
      <c r="D93" s="19" t="s">
        <v>298</v>
      </c>
      <c r="E93" s="19">
        <v>0.80628996798770292</v>
      </c>
    </row>
    <row r="94">
      <c r="A94" s="19" t="s">
        <v>178</v>
      </c>
      <c r="B94" s="19" t="s">
        <v>94</v>
      </c>
      <c r="C94" s="19" t="s">
        <v>122</v>
      </c>
      <c r="D94" s="19" t="s">
        <v>299</v>
      </c>
      <c r="E94" s="19">
        <v>3.6005443893864979</v>
      </c>
    </row>
    <row r="95">
      <c r="A95" s="19" t="s">
        <v>178</v>
      </c>
      <c r="B95" s="19" t="s">
        <v>94</v>
      </c>
      <c r="C95" s="19" t="s">
        <v>122</v>
      </c>
      <c r="D95" s="19" t="s">
        <v>300</v>
      </c>
      <c r="E95" s="19">
        <v>1.4464639913566653</v>
      </c>
    </row>
    <row r="96">
      <c r="A96" s="19" t="s">
        <v>178</v>
      </c>
      <c r="B96" s="19" t="s">
        <v>94</v>
      </c>
      <c r="C96" s="19" t="s">
        <v>122</v>
      </c>
      <c r="D96" s="19" t="s">
        <v>301</v>
      </c>
      <c r="E96" s="19">
        <v>0.20768655534572755</v>
      </c>
    </row>
    <row r="97">
      <c r="A97" s="19" t="s">
        <v>178</v>
      </c>
      <c r="B97" s="19" t="s">
        <v>94</v>
      </c>
      <c r="C97" s="19" t="s">
        <v>122</v>
      </c>
      <c r="D97" s="19" t="s">
        <v>302</v>
      </c>
      <c r="E97" s="19">
        <v>4.1676700063347987</v>
      </c>
    </row>
    <row r="98">
      <c r="A98" s="19" t="s">
        <v>178</v>
      </c>
      <c r="B98" s="19" t="s">
        <v>94</v>
      </c>
      <c r="C98" s="19" t="s">
        <v>122</v>
      </c>
      <c r="D98" s="19" t="s">
        <v>303</v>
      </c>
      <c r="E98" s="19">
        <v>4.2981900065332193</v>
      </c>
    </row>
    <row r="99">
      <c r="A99" s="19" t="s">
        <v>178</v>
      </c>
      <c r="B99" s="19" t="s">
        <v>94</v>
      </c>
      <c r="C99" s="19" t="s">
        <v>122</v>
      </c>
      <c r="D99" s="19" t="s">
        <v>304</v>
      </c>
      <c r="E99" s="19">
        <v>4.2981900065332193</v>
      </c>
    </row>
    <row r="100">
      <c r="A100" s="19" t="s">
        <v>178</v>
      </c>
      <c r="B100" s="19" t="s">
        <v>94</v>
      </c>
      <c r="C100" s="19" t="s">
        <v>122</v>
      </c>
      <c r="D100" s="19" t="s">
        <v>305</v>
      </c>
      <c r="E100" s="19">
        <v>0.12597141726193059</v>
      </c>
    </row>
    <row r="101">
      <c r="A101" s="19" t="s">
        <v>178</v>
      </c>
      <c r="B101" s="19" t="s">
        <v>94</v>
      </c>
      <c r="C101" s="19" t="s">
        <v>122</v>
      </c>
      <c r="D101" s="19" t="s">
        <v>306</v>
      </c>
      <c r="E101" s="19">
        <v>6.7033929623315975</v>
      </c>
    </row>
    <row r="102">
      <c r="A102" s="19" t="s">
        <v>178</v>
      </c>
      <c r="B102" s="19" t="s">
        <v>94</v>
      </c>
      <c r="C102" s="19" t="s">
        <v>122</v>
      </c>
      <c r="D102" s="19" t="s">
        <v>307</v>
      </c>
      <c r="E102" s="19">
        <v>0.72206592898328037</v>
      </c>
    </row>
    <row r="103">
      <c r="A103" s="19" t="s">
        <v>178</v>
      </c>
      <c r="B103" s="19" t="s">
        <v>94</v>
      </c>
      <c r="C103" s="19" t="s">
        <v>122</v>
      </c>
      <c r="D103" s="19" t="s">
        <v>308</v>
      </c>
      <c r="E103" s="19">
        <v>0.43470608848427933</v>
      </c>
    </row>
    <row r="104">
      <c r="A104" s="19" t="s">
        <v>178</v>
      </c>
      <c r="B104" s="19" t="s">
        <v>94</v>
      </c>
      <c r="C104" s="19" t="s">
        <v>122</v>
      </c>
      <c r="D104" s="19" t="s">
        <v>309</v>
      </c>
      <c r="E104" s="19">
        <v>4.558184346572701</v>
      </c>
    </row>
    <row r="105">
      <c r="A105" s="19" t="s">
        <v>178</v>
      </c>
      <c r="B105" s="19" t="s">
        <v>94</v>
      </c>
      <c r="C105" s="19" t="s">
        <v>122</v>
      </c>
      <c r="D105" s="19" t="s">
        <v>310</v>
      </c>
      <c r="E105" s="19">
        <v>0.5583641444031775</v>
      </c>
    </row>
    <row r="106">
      <c r="A106" s="19" t="s">
        <v>178</v>
      </c>
      <c r="B106" s="19" t="s">
        <v>94</v>
      </c>
      <c r="C106" s="19" t="s">
        <v>122</v>
      </c>
      <c r="D106" s="19" t="s">
        <v>311</v>
      </c>
      <c r="E106" s="19">
        <v>3.0020234175385156</v>
      </c>
    </row>
    <row r="107">
      <c r="A107" s="19" t="s">
        <v>178</v>
      </c>
      <c r="B107" s="19" t="s">
        <v>94</v>
      </c>
      <c r="C107" s="19" t="s">
        <v>122</v>
      </c>
      <c r="D107" s="19" t="s">
        <v>312</v>
      </c>
      <c r="E107" s="19">
        <v>1.4026171831510383</v>
      </c>
    </row>
    <row r="108">
      <c r="A108" s="19" t="s">
        <v>178</v>
      </c>
      <c r="B108" s="19" t="s">
        <v>94</v>
      </c>
      <c r="C108" s="19" t="s">
        <v>122</v>
      </c>
      <c r="D108" s="19" t="s">
        <v>313</v>
      </c>
      <c r="E108" s="19">
        <v>47.045609286019037</v>
      </c>
    </row>
    <row r="109">
      <c r="A109" s="19" t="s">
        <v>178</v>
      </c>
      <c r="B109" s="19" t="s">
        <v>94</v>
      </c>
      <c r="C109" s="19" t="s">
        <v>122</v>
      </c>
      <c r="D109" s="19" t="s">
        <v>314</v>
      </c>
      <c r="E109" s="19">
        <v>0.28617835961087912</v>
      </c>
    </row>
    <row r="110">
      <c r="A110" s="19" t="s">
        <v>178</v>
      </c>
      <c r="B110" s="19" t="s">
        <v>94</v>
      </c>
      <c r="C110" s="19" t="s">
        <v>122</v>
      </c>
      <c r="D110" s="19" t="s">
        <v>315</v>
      </c>
      <c r="E110" s="19">
        <v>27.91005143215488</v>
      </c>
    </row>
    <row r="111">
      <c r="A111" s="19" t="s">
        <v>178</v>
      </c>
      <c r="B111" s="19" t="s">
        <v>94</v>
      </c>
      <c r="C111" s="19" t="s">
        <v>122</v>
      </c>
      <c r="D111" s="19" t="s">
        <v>316</v>
      </c>
      <c r="E111" s="19">
        <v>21.561901530836693</v>
      </c>
    </row>
    <row r="112">
      <c r="A112" s="19" t="s">
        <v>178</v>
      </c>
      <c r="B112" s="19" t="s">
        <v>94</v>
      </c>
      <c r="C112" s="19" t="s">
        <v>122</v>
      </c>
      <c r="D112" s="19" t="s">
        <v>317</v>
      </c>
      <c r="E112" s="19">
        <v>55.166919703527817</v>
      </c>
    </row>
    <row r="113">
      <c r="A113" s="19" t="s">
        <v>178</v>
      </c>
      <c r="B113" s="19" t="s">
        <v>94</v>
      </c>
      <c r="C113" s="19" t="s">
        <v>122</v>
      </c>
      <c r="D113" s="19" t="s">
        <v>318</v>
      </c>
      <c r="E113" s="19">
        <v>21.172657532601441</v>
      </c>
    </row>
    <row r="114">
      <c r="A114" s="19" t="s">
        <v>178</v>
      </c>
      <c r="B114" s="19" t="s">
        <v>94</v>
      </c>
      <c r="C114" s="19" t="s">
        <v>122</v>
      </c>
      <c r="D114" s="19" t="s">
        <v>319</v>
      </c>
      <c r="E114" s="19">
        <v>2.999423600604024</v>
      </c>
    </row>
    <row r="115">
      <c r="A115" s="19" t="s">
        <v>178</v>
      </c>
      <c r="B115" s="19" t="s">
        <v>94</v>
      </c>
      <c r="C115" s="19" t="s">
        <v>122</v>
      </c>
      <c r="D115" s="19" t="s">
        <v>320</v>
      </c>
      <c r="E115" s="19">
        <v>5.4740156292800242</v>
      </c>
    </row>
    <row r="116">
      <c r="A116" s="19" t="s">
        <v>178</v>
      </c>
      <c r="B116" s="19" t="s">
        <v>94</v>
      </c>
      <c r="C116" s="19" t="s">
        <v>122</v>
      </c>
      <c r="D116" s="19" t="s">
        <v>321</v>
      </c>
      <c r="E116" s="19">
        <v>0.56418610403458092</v>
      </c>
    </row>
    <row r="117">
      <c r="A117" s="19" t="s">
        <v>178</v>
      </c>
      <c r="B117" s="19" t="s">
        <v>94</v>
      </c>
      <c r="C117" s="19" t="s">
        <v>122</v>
      </c>
      <c r="D117" s="19" t="s">
        <v>322</v>
      </c>
      <c r="E117" s="19">
        <v>0.099709885923800035</v>
      </c>
    </row>
    <row r="118">
      <c r="A118" s="19" t="s">
        <v>178</v>
      </c>
      <c r="B118" s="19" t="s">
        <v>94</v>
      </c>
      <c r="C118" s="19" t="s">
        <v>122</v>
      </c>
      <c r="D118" s="19" t="s">
        <v>323</v>
      </c>
      <c r="E118" s="19">
        <v>0.51589623526902828</v>
      </c>
    </row>
    <row r="119">
      <c r="A119" s="19" t="s">
        <v>178</v>
      </c>
      <c r="B119" s="19" t="s">
        <v>94</v>
      </c>
      <c r="C119" s="19" t="s">
        <v>122</v>
      </c>
      <c r="D119" s="19" t="s">
        <v>324</v>
      </c>
      <c r="E119" s="19">
        <v>0.3160902944141753</v>
      </c>
    </row>
    <row r="120">
      <c r="A120" s="19" t="s">
        <v>178</v>
      </c>
      <c r="B120" s="19" t="s">
        <v>94</v>
      </c>
      <c r="C120" s="19" t="s">
        <v>122</v>
      </c>
      <c r="D120" s="19" t="s">
        <v>325</v>
      </c>
      <c r="E120" s="19">
        <v>3.7162295374944594</v>
      </c>
    </row>
    <row r="121">
      <c r="A121" s="19" t="s">
        <v>178</v>
      </c>
      <c r="B121" s="19" t="s">
        <v>94</v>
      </c>
      <c r="C121" s="19" t="s">
        <v>122</v>
      </c>
      <c r="D121" s="19" t="s">
        <v>326</v>
      </c>
      <c r="E121" s="19">
        <v>2.458950003737574</v>
      </c>
    </row>
    <row r="122">
      <c r="A122" s="19" t="s">
        <v>178</v>
      </c>
      <c r="B122" s="19" t="s">
        <v>94</v>
      </c>
      <c r="C122" s="19" t="s">
        <v>122</v>
      </c>
      <c r="D122" s="19" t="s">
        <v>327</v>
      </c>
      <c r="E122" s="19">
        <v>2.458950003737574</v>
      </c>
    </row>
    <row r="123">
      <c r="A123" s="19" t="s">
        <v>178</v>
      </c>
      <c r="B123" s="19" t="s">
        <v>94</v>
      </c>
      <c r="C123" s="19" t="s">
        <v>122</v>
      </c>
      <c r="D123" s="19" t="s">
        <v>328</v>
      </c>
      <c r="E123" s="19">
        <v>2.458950003737574</v>
      </c>
    </row>
    <row r="124">
      <c r="A124" s="19" t="s">
        <v>178</v>
      </c>
      <c r="B124" s="19" t="s">
        <v>94</v>
      </c>
      <c r="C124" s="19" t="s">
        <v>122</v>
      </c>
      <c r="D124" s="19" t="s">
        <v>329</v>
      </c>
      <c r="E124" s="19">
        <v>2.458950003737574</v>
      </c>
    </row>
    <row r="125">
      <c r="A125" s="19" t="s">
        <v>178</v>
      </c>
      <c r="B125" s="19" t="s">
        <v>94</v>
      </c>
      <c r="C125" s="19" t="s">
        <v>122</v>
      </c>
      <c r="D125" s="19" t="s">
        <v>330</v>
      </c>
      <c r="E125" s="19">
        <v>2.458950003737574</v>
      </c>
    </row>
    <row r="126">
      <c r="A126" s="19" t="s">
        <v>178</v>
      </c>
      <c r="B126" s="19" t="s">
        <v>94</v>
      </c>
      <c r="C126" s="19" t="s">
        <v>122</v>
      </c>
      <c r="D126" s="19" t="s">
        <v>331</v>
      </c>
      <c r="E126" s="19">
        <v>2.458950003737574</v>
      </c>
    </row>
    <row r="127">
      <c r="A127" s="19" t="s">
        <v>178</v>
      </c>
      <c r="B127" s="19" t="s">
        <v>94</v>
      </c>
      <c r="C127" s="19" t="s">
        <v>122</v>
      </c>
      <c r="D127" s="19" t="s">
        <v>332</v>
      </c>
      <c r="E127" s="19">
        <v>2.458950003737574</v>
      </c>
    </row>
    <row r="128">
      <c r="A128" s="19" t="s">
        <v>178</v>
      </c>
      <c r="B128" s="19" t="s">
        <v>94</v>
      </c>
      <c r="C128" s="19" t="s">
        <v>122</v>
      </c>
      <c r="D128" s="19" t="s">
        <v>333</v>
      </c>
      <c r="E128" s="19">
        <v>1.1072626292940593</v>
      </c>
    </row>
    <row r="129">
      <c r="A129" s="19" t="s">
        <v>178</v>
      </c>
      <c r="B129" s="19" t="s">
        <v>94</v>
      </c>
      <c r="C129" s="19" t="s">
        <v>122</v>
      </c>
      <c r="D129" s="19" t="s">
        <v>334</v>
      </c>
      <c r="E129" s="19">
        <v>0.29019817408203924</v>
      </c>
    </row>
    <row r="130">
      <c r="A130" s="19" t="s">
        <v>178</v>
      </c>
      <c r="B130" s="19" t="s">
        <v>94</v>
      </c>
      <c r="C130" s="19" t="s">
        <v>122</v>
      </c>
      <c r="D130" s="19" t="s">
        <v>335</v>
      </c>
      <c r="E130" s="19">
        <v>2.1521009386385734</v>
      </c>
    </row>
    <row r="131">
      <c r="A131" s="19" t="s">
        <v>178</v>
      </c>
      <c r="B131" s="19" t="s">
        <v>94</v>
      </c>
      <c r="C131" s="19" t="s">
        <v>122</v>
      </c>
      <c r="D131" s="19" t="s">
        <v>336</v>
      </c>
      <c r="E131" s="19">
        <v>0.56888339621216477</v>
      </c>
    </row>
    <row r="132">
      <c r="A132" s="19" t="s">
        <v>178</v>
      </c>
      <c r="B132" s="19" t="s">
        <v>94</v>
      </c>
      <c r="C132" s="19" t="s">
        <v>122</v>
      </c>
      <c r="D132" s="19" t="s">
        <v>337</v>
      </c>
      <c r="E132" s="19">
        <v>2.623413135635698</v>
      </c>
    </row>
    <row r="133">
      <c r="A133" s="19" t="s">
        <v>178</v>
      </c>
      <c r="B133" s="19" t="s">
        <v>94</v>
      </c>
      <c r="C133" s="19" t="s">
        <v>122</v>
      </c>
      <c r="D133" s="19" t="s">
        <v>338</v>
      </c>
      <c r="E133" s="19">
        <v>6.6381843497343809</v>
      </c>
    </row>
    <row r="134">
      <c r="A134" s="19" t="s">
        <v>178</v>
      </c>
      <c r="B134" s="19" t="s">
        <v>94</v>
      </c>
      <c r="C134" s="19" t="s">
        <v>122</v>
      </c>
      <c r="D134" s="19" t="s">
        <v>340</v>
      </c>
      <c r="E134" s="19">
        <v>2.446795164972289</v>
      </c>
    </row>
    <row r="135">
      <c r="A135" s="19" t="s">
        <v>178</v>
      </c>
      <c r="B135" s="19" t="s">
        <v>94</v>
      </c>
      <c r="C135" s="19" t="s">
        <v>122</v>
      </c>
      <c r="D135" s="19" t="s">
        <v>341</v>
      </c>
      <c r="E135" s="19">
        <v>0.48086724804125824</v>
      </c>
    </row>
    <row r="136">
      <c r="A136" s="19" t="s">
        <v>178</v>
      </c>
      <c r="B136" s="19" t="s">
        <v>94</v>
      </c>
      <c r="C136" s="19" t="s">
        <v>122</v>
      </c>
      <c r="D136" s="19" t="s">
        <v>342</v>
      </c>
      <c r="E136" s="19">
        <v>3.8940200059189505</v>
      </c>
    </row>
    <row r="137">
      <c r="A137" s="19" t="s">
        <v>178</v>
      </c>
      <c r="B137" s="19" t="s">
        <v>94</v>
      </c>
      <c r="C137" s="19" t="s">
        <v>122</v>
      </c>
      <c r="D137" s="19" t="s">
        <v>343</v>
      </c>
      <c r="E137" s="19">
        <v>3.3551884464931465</v>
      </c>
    </row>
    <row r="138">
      <c r="A138" s="19" t="s">
        <v>178</v>
      </c>
      <c r="B138" s="19" t="s">
        <v>94</v>
      </c>
      <c r="C138" s="19" t="s">
        <v>122</v>
      </c>
      <c r="D138" s="19" t="s">
        <v>344</v>
      </c>
      <c r="E138" s="19">
        <v>0.067695666063764828</v>
      </c>
    </row>
    <row r="139">
      <c r="A139" s="19" t="s">
        <v>178</v>
      </c>
      <c r="B139" s="19" t="s">
        <v>94</v>
      </c>
      <c r="C139" s="19" t="s">
        <v>122</v>
      </c>
      <c r="D139" s="19" t="s">
        <v>345</v>
      </c>
      <c r="E139" s="19">
        <v>3.6143123904425352</v>
      </c>
    </row>
    <row r="140">
      <c r="A140" s="19" t="s">
        <v>178</v>
      </c>
      <c r="B140" s="19" t="s">
        <v>94</v>
      </c>
      <c r="C140" s="19" t="s">
        <v>122</v>
      </c>
      <c r="D140" s="19" t="s">
        <v>346</v>
      </c>
      <c r="E140" s="19">
        <v>0.83659171231315044</v>
      </c>
    </row>
    <row r="141">
      <c r="A141" s="19" t="s">
        <v>178</v>
      </c>
      <c r="B141" s="19" t="s">
        <v>94</v>
      </c>
      <c r="C141" s="19" t="s">
        <v>122</v>
      </c>
      <c r="D141" s="19" t="s">
        <v>347</v>
      </c>
      <c r="E141" s="19">
        <v>4.304169026628287</v>
      </c>
    </row>
    <row r="142">
      <c r="A142" s="19" t="s">
        <v>178</v>
      </c>
      <c r="B142" s="19" t="s">
        <v>94</v>
      </c>
      <c r="C142" s="19" t="s">
        <v>122</v>
      </c>
      <c r="D142" s="19" t="s">
        <v>348</v>
      </c>
      <c r="E142" s="19">
        <v>0.026831404472655036</v>
      </c>
    </row>
    <row r="143">
      <c r="A143" s="19" t="s">
        <v>178</v>
      </c>
      <c r="B143" s="19" t="s">
        <v>94</v>
      </c>
      <c r="C143" s="19" t="s">
        <v>122</v>
      </c>
      <c r="D143" s="19" t="s">
        <v>349</v>
      </c>
      <c r="E143" s="19">
        <v>1.1834790348855284</v>
      </c>
    </row>
    <row r="144">
      <c r="A144" s="19" t="s">
        <v>178</v>
      </c>
      <c r="B144" s="19" t="s">
        <v>94</v>
      </c>
      <c r="C144" s="19" t="s">
        <v>122</v>
      </c>
      <c r="D144" s="19" t="s">
        <v>350</v>
      </c>
      <c r="E144" s="19">
        <v>9.7029231925953034</v>
      </c>
    </row>
    <row r="145">
      <c r="A145" s="19" t="s">
        <v>178</v>
      </c>
      <c r="B145" s="19" t="s">
        <v>94</v>
      </c>
      <c r="C145" s="19" t="s">
        <v>122</v>
      </c>
      <c r="D145" s="19" t="s">
        <v>351</v>
      </c>
      <c r="E145" s="19">
        <v>4.7446847846731517</v>
      </c>
    </row>
    <row r="146">
      <c r="A146" s="19" t="s">
        <v>178</v>
      </c>
      <c r="B146" s="19" t="s">
        <v>94</v>
      </c>
      <c r="C146" s="19" t="s">
        <v>122</v>
      </c>
      <c r="D146" s="19" t="s">
        <v>352</v>
      </c>
      <c r="E146" s="19">
        <v>1.9855160494533046</v>
      </c>
    </row>
    <row r="147">
      <c r="A147" s="19" t="s">
        <v>178</v>
      </c>
      <c r="B147" s="19" t="s">
        <v>94</v>
      </c>
      <c r="C147" s="19" t="s">
        <v>122</v>
      </c>
      <c r="D147" s="19" t="s">
        <v>353</v>
      </c>
      <c r="E147" s="19">
        <v>0.77224197328012179</v>
      </c>
    </row>
    <row r="148">
      <c r="A148" s="19" t="s">
        <v>178</v>
      </c>
      <c r="B148" s="19" t="s">
        <v>94</v>
      </c>
      <c r="C148" s="19" t="s">
        <v>122</v>
      </c>
      <c r="D148" s="19" t="s">
        <v>354</v>
      </c>
      <c r="E148" s="19">
        <v>1.9855162398213348</v>
      </c>
    </row>
    <row r="149">
      <c r="A149" s="19" t="s">
        <v>178</v>
      </c>
      <c r="B149" s="19" t="s">
        <v>94</v>
      </c>
      <c r="C149" s="19" t="s">
        <v>122</v>
      </c>
      <c r="D149" s="19" t="s">
        <v>355</v>
      </c>
      <c r="E149" s="19">
        <v>4.7543954375175819</v>
      </c>
    </row>
    <row r="150">
      <c r="A150" s="19" t="s">
        <v>178</v>
      </c>
      <c r="B150" s="19" t="s">
        <v>94</v>
      </c>
      <c r="C150" s="19" t="s">
        <v>122</v>
      </c>
      <c r="D150" s="19" t="s">
        <v>356</v>
      </c>
      <c r="E150" s="19">
        <v>0.77226218791707169</v>
      </c>
    </row>
    <row r="151">
      <c r="A151" s="19" t="s">
        <v>178</v>
      </c>
      <c r="B151" s="19" t="s">
        <v>94</v>
      </c>
      <c r="C151" s="19" t="s">
        <v>122</v>
      </c>
      <c r="D151" s="19" t="s">
        <v>357</v>
      </c>
      <c r="E151" s="19">
        <v>0.67495898925671083</v>
      </c>
    </row>
    <row r="152">
      <c r="A152" s="19" t="s">
        <v>178</v>
      </c>
      <c r="B152" s="19" t="s">
        <v>94</v>
      </c>
      <c r="C152" s="19" t="s">
        <v>122</v>
      </c>
      <c r="D152" s="19" t="s">
        <v>358</v>
      </c>
      <c r="E152" s="19">
        <v>0.76050655729900207</v>
      </c>
    </row>
    <row r="153">
      <c r="A153" s="19" t="s">
        <v>178</v>
      </c>
      <c r="B153" s="19" t="s">
        <v>94</v>
      </c>
      <c r="C153" s="19" t="s">
        <v>122</v>
      </c>
      <c r="D153" s="19" t="s">
        <v>359</v>
      </c>
      <c r="E153" s="19">
        <v>0.77226159207332867</v>
      </c>
    </row>
    <row r="154">
      <c r="A154" s="19" t="s">
        <v>178</v>
      </c>
      <c r="B154" s="19" t="s">
        <v>94</v>
      </c>
      <c r="C154" s="19" t="s">
        <v>122</v>
      </c>
      <c r="D154" s="19" t="s">
        <v>360</v>
      </c>
      <c r="E154" s="19">
        <v>0.63781364377873384</v>
      </c>
    </row>
    <row r="155">
      <c r="A155" s="19" t="s">
        <v>178</v>
      </c>
      <c r="B155" s="19" t="s">
        <v>94</v>
      </c>
      <c r="C155" s="19" t="s">
        <v>122</v>
      </c>
      <c r="D155" s="19" t="s">
        <v>361</v>
      </c>
      <c r="E155" s="19">
        <v>1.1547608884640066</v>
      </c>
    </row>
    <row r="156">
      <c r="A156" s="19" t="s">
        <v>178</v>
      </c>
      <c r="B156" s="19" t="s">
        <v>94</v>
      </c>
      <c r="C156" s="19" t="s">
        <v>122</v>
      </c>
      <c r="D156" s="19" t="s">
        <v>362</v>
      </c>
      <c r="E156" s="19">
        <v>2.2412102050379197</v>
      </c>
    </row>
    <row r="157">
      <c r="A157" s="19" t="s">
        <v>178</v>
      </c>
      <c r="B157" s="19" t="s">
        <v>94</v>
      </c>
      <c r="C157" s="19" t="s">
        <v>122</v>
      </c>
      <c r="D157" s="19" t="s">
        <v>363</v>
      </c>
      <c r="E157" s="19">
        <v>0.66048576445953033</v>
      </c>
    </row>
    <row r="158">
      <c r="A158" s="19" t="s">
        <v>178</v>
      </c>
      <c r="B158" s="19" t="s">
        <v>94</v>
      </c>
      <c r="C158" s="19" t="s">
        <v>122</v>
      </c>
      <c r="D158" s="19" t="s">
        <v>364</v>
      </c>
      <c r="E158" s="19">
        <v>0.42283438561897835</v>
      </c>
    </row>
    <row r="159">
      <c r="A159" s="19" t="s">
        <v>178</v>
      </c>
      <c r="B159" s="19" t="s">
        <v>94</v>
      </c>
      <c r="C159" s="19" t="s">
        <v>122</v>
      </c>
      <c r="D159" s="19" t="s">
        <v>365</v>
      </c>
      <c r="E159" s="19">
        <v>0.29772335918677956</v>
      </c>
    </row>
    <row r="160">
      <c r="A160" s="19" t="s">
        <v>178</v>
      </c>
      <c r="B160" s="19" t="s">
        <v>94</v>
      </c>
      <c r="C160" s="19" t="s">
        <v>122</v>
      </c>
      <c r="D160" s="19" t="s">
        <v>366</v>
      </c>
      <c r="E160" s="19">
        <v>3.1674376382607452</v>
      </c>
    </row>
    <row r="161">
      <c r="A161" s="19" t="s">
        <v>178</v>
      </c>
      <c r="B161" s="19" t="s">
        <v>94</v>
      </c>
      <c r="C161" s="19" t="s">
        <v>122</v>
      </c>
      <c r="D161" s="19" t="s">
        <v>369</v>
      </c>
      <c r="E161" s="19">
        <v>0.89167655749838248</v>
      </c>
    </row>
    <row r="162">
      <c r="A162" s="19" t="s">
        <v>178</v>
      </c>
      <c r="B162" s="19" t="s">
        <v>94</v>
      </c>
      <c r="C162" s="19" t="s">
        <v>122</v>
      </c>
      <c r="D162" s="19" t="s">
        <v>370</v>
      </c>
      <c r="E162" s="19">
        <v>2.3920231267399554</v>
      </c>
    </row>
    <row r="163">
      <c r="A163" s="19" t="s">
        <v>178</v>
      </c>
      <c r="B163" s="19" t="s">
        <v>94</v>
      </c>
      <c r="C163" s="19" t="s">
        <v>122</v>
      </c>
      <c r="D163" s="19" t="s">
        <v>374</v>
      </c>
      <c r="E163" s="19">
        <v>0.67600656685159211</v>
      </c>
    </row>
    <row r="164">
      <c r="A164" s="19" t="s">
        <v>178</v>
      </c>
      <c r="B164" s="19" t="s">
        <v>94</v>
      </c>
      <c r="C164" s="19" t="s">
        <v>122</v>
      </c>
      <c r="D164" s="19" t="s">
        <v>378</v>
      </c>
      <c r="E164" s="19">
        <v>0.50733658221179367</v>
      </c>
    </row>
    <row r="165">
      <c r="A165" s="19" t="s">
        <v>178</v>
      </c>
      <c r="B165" s="19" t="s">
        <v>94</v>
      </c>
      <c r="C165" s="19" t="s">
        <v>122</v>
      </c>
      <c r="D165" s="19" t="s">
        <v>384</v>
      </c>
      <c r="E165" s="19">
        <v>0.35837509047541416</v>
      </c>
    </row>
    <row r="166">
      <c r="A166" s="19" t="s">
        <v>178</v>
      </c>
      <c r="B166" s="19" t="s">
        <v>94</v>
      </c>
      <c r="C166" s="19" t="s">
        <v>122</v>
      </c>
      <c r="D166" s="19" t="s">
        <v>388</v>
      </c>
      <c r="E166" s="19">
        <v>0.8720791968825814</v>
      </c>
    </row>
    <row r="167">
      <c r="A167" s="19" t="s">
        <v>178</v>
      </c>
      <c r="B167" s="19" t="s">
        <v>94</v>
      </c>
      <c r="C167" s="19" t="s">
        <v>122</v>
      </c>
      <c r="D167" s="19" t="s">
        <v>391</v>
      </c>
      <c r="E167" s="19">
        <v>3.3190921748671802</v>
      </c>
    </row>
    <row r="168">
      <c r="A168" s="19" t="s">
        <v>178</v>
      </c>
      <c r="B168" s="19" t="s">
        <v>94</v>
      </c>
      <c r="C168" s="19" t="s">
        <v>122</v>
      </c>
      <c r="D168" s="19" t="s">
        <v>392</v>
      </c>
      <c r="E168" s="19">
        <v>0.030680000046553503</v>
      </c>
    </row>
    <row r="169">
      <c r="A169" s="19" t="s">
        <v>178</v>
      </c>
      <c r="B169" s="19" t="s">
        <v>94</v>
      </c>
      <c r="C169" s="19" t="s">
        <v>122</v>
      </c>
      <c r="D169" s="19" t="s">
        <v>393</v>
      </c>
      <c r="E169" s="19">
        <v>5.46818434795611</v>
      </c>
    </row>
    <row r="170">
      <c r="A170" s="19" t="s">
        <v>178</v>
      </c>
      <c r="B170" s="19" t="s">
        <v>94</v>
      </c>
      <c r="C170" s="19" t="s">
        <v>122</v>
      </c>
      <c r="D170" s="19" t="s">
        <v>394</v>
      </c>
      <c r="E170" s="19">
        <v>0.24427000037131544</v>
      </c>
    </row>
    <row r="171">
      <c r="A171" s="19" t="s">
        <v>178</v>
      </c>
      <c r="B171" s="19" t="s">
        <v>94</v>
      </c>
      <c r="C171" s="19" t="s">
        <v>122</v>
      </c>
      <c r="D171" s="19" t="s">
        <v>395</v>
      </c>
      <c r="E171" s="19">
        <v>3.710438149550296</v>
      </c>
    </row>
    <row r="172">
      <c r="A172" s="19" t="s">
        <v>178</v>
      </c>
      <c r="B172" s="19" t="s">
        <v>94</v>
      </c>
      <c r="C172" s="19" t="s">
        <v>122</v>
      </c>
      <c r="D172" s="19" t="s">
        <v>396</v>
      </c>
      <c r="E172" s="19">
        <v>0.169000000256881</v>
      </c>
    </row>
    <row r="173">
      <c r="A173" s="19" t="s">
        <v>178</v>
      </c>
      <c r="B173" s="19" t="s">
        <v>94</v>
      </c>
      <c r="C173" s="19" t="s">
        <v>122</v>
      </c>
      <c r="D173" s="19" t="s">
        <v>398</v>
      </c>
      <c r="E173" s="19">
        <v>0.35938506997820735</v>
      </c>
    </row>
    <row r="174">
      <c r="A174" s="19" t="s">
        <v>178</v>
      </c>
      <c r="B174" s="19" t="s">
        <v>94</v>
      </c>
      <c r="C174" s="19" t="s">
        <v>122</v>
      </c>
      <c r="D174" s="19" t="s">
        <v>399</v>
      </c>
      <c r="E174" s="19">
        <v>0.20953696166902619</v>
      </c>
    </row>
    <row r="175">
      <c r="A175" s="19" t="s">
        <v>178</v>
      </c>
      <c r="B175" s="19" t="s">
        <v>94</v>
      </c>
      <c r="C175" s="19" t="s">
        <v>122</v>
      </c>
      <c r="D175" s="19" t="s">
        <v>400</v>
      </c>
      <c r="E175" s="19">
        <v>0.20786717013812211</v>
      </c>
    </row>
    <row r="176">
      <c r="A176" s="19" t="s">
        <v>178</v>
      </c>
      <c r="B176" s="19" t="s">
        <v>94</v>
      </c>
      <c r="C176" s="19" t="s">
        <v>122</v>
      </c>
      <c r="D176" s="19" t="s">
        <v>401</v>
      </c>
      <c r="E176" s="19">
        <v>0.6479084083364669</v>
      </c>
    </row>
    <row r="177">
      <c r="A177" s="19" t="s">
        <v>178</v>
      </c>
      <c r="B177" s="19" t="s">
        <v>94</v>
      </c>
      <c r="C177" s="19" t="s">
        <v>122</v>
      </c>
      <c r="D177" s="19" t="s">
        <v>402</v>
      </c>
      <c r="E177" s="19">
        <v>6.8320200103848308</v>
      </c>
    </row>
    <row r="178">
      <c r="A178" s="19" t="s">
        <v>178</v>
      </c>
      <c r="B178" s="19" t="s">
        <v>94</v>
      </c>
      <c r="C178" s="19" t="s">
        <v>122</v>
      </c>
      <c r="D178" s="19" t="s">
        <v>403</v>
      </c>
      <c r="E178" s="19">
        <v>0.35451000053867326</v>
      </c>
    </row>
    <row r="179">
      <c r="A179" s="19" t="s">
        <v>178</v>
      </c>
      <c r="B179" s="19" t="s">
        <v>94</v>
      </c>
      <c r="C179" s="19" t="s">
        <v>122</v>
      </c>
      <c r="D179" s="19" t="s">
        <v>404</v>
      </c>
      <c r="E179" s="19">
        <v>0.28617828832371806</v>
      </c>
    </row>
    <row r="180">
      <c r="A180" s="19" t="s">
        <v>178</v>
      </c>
      <c r="B180" s="19" t="s">
        <v>94</v>
      </c>
      <c r="C180" s="19" t="s">
        <v>122</v>
      </c>
      <c r="D180" s="19" t="s">
        <v>405</v>
      </c>
      <c r="E180" s="19">
        <v>0.71909500109309443</v>
      </c>
    </row>
    <row r="181">
      <c r="A181" s="19" t="s">
        <v>178</v>
      </c>
      <c r="B181" s="19" t="s">
        <v>94</v>
      </c>
      <c r="C181" s="19" t="s">
        <v>122</v>
      </c>
      <c r="D181" s="19" t="s">
        <v>406</v>
      </c>
      <c r="E181" s="19">
        <v>0.71909500109309044</v>
      </c>
    </row>
    <row r="182">
      <c r="A182" s="19" t="s">
        <v>178</v>
      </c>
      <c r="B182" s="19" t="s">
        <v>94</v>
      </c>
      <c r="C182" s="19" t="s">
        <v>122</v>
      </c>
      <c r="D182" s="19" t="s">
        <v>407</v>
      </c>
      <c r="E182" s="19">
        <v>0.20947521273103833</v>
      </c>
    </row>
    <row r="183">
      <c r="A183" s="19" t="s">
        <v>178</v>
      </c>
      <c r="B183" s="19" t="s">
        <v>94</v>
      </c>
      <c r="C183" s="19" t="s">
        <v>122</v>
      </c>
      <c r="D183" s="19" t="s">
        <v>408</v>
      </c>
      <c r="E183" s="19">
        <v>0.77193139705574088</v>
      </c>
    </row>
    <row r="184">
      <c r="A184" s="19" t="s">
        <v>178</v>
      </c>
      <c r="B184" s="19" t="s">
        <v>94</v>
      </c>
      <c r="C184" s="19" t="s">
        <v>122</v>
      </c>
      <c r="D184" s="19" t="s">
        <v>409</v>
      </c>
      <c r="E184" s="19">
        <v>0.20947019718289969</v>
      </c>
    </row>
    <row r="185">
      <c r="A185" s="19" t="s">
        <v>178</v>
      </c>
      <c r="B185" s="19" t="s">
        <v>94</v>
      </c>
      <c r="C185" s="19" t="s">
        <v>122</v>
      </c>
      <c r="D185" s="19" t="s">
        <v>410</v>
      </c>
      <c r="E185" s="19">
        <v>0.20953764975563527</v>
      </c>
    </row>
    <row r="186">
      <c r="A186" s="19" t="s">
        <v>178</v>
      </c>
      <c r="B186" s="19" t="s">
        <v>94</v>
      </c>
      <c r="C186" s="19" t="s">
        <v>122</v>
      </c>
      <c r="D186" s="19" t="s">
        <v>411</v>
      </c>
      <c r="E186" s="19">
        <v>0.20656710669612804</v>
      </c>
    </row>
    <row r="187">
      <c r="A187" s="19" t="s">
        <v>178</v>
      </c>
      <c r="B187" s="19" t="s">
        <v>94</v>
      </c>
      <c r="C187" s="19" t="s">
        <v>122</v>
      </c>
      <c r="D187" s="19" t="s">
        <v>412</v>
      </c>
      <c r="E187" s="19">
        <v>0.20953761416175321</v>
      </c>
    </row>
    <row r="188">
      <c r="A188" s="19" t="s">
        <v>178</v>
      </c>
      <c r="B188" s="19" t="s">
        <v>94</v>
      </c>
      <c r="C188" s="19" t="s">
        <v>122</v>
      </c>
      <c r="D188" s="19" t="s">
        <v>413</v>
      </c>
      <c r="E188" s="19">
        <v>0.20954126517657073</v>
      </c>
    </row>
    <row r="189">
      <c r="A189" s="19" t="s">
        <v>178</v>
      </c>
      <c r="B189" s="19" t="s">
        <v>94</v>
      </c>
      <c r="C189" s="19" t="s">
        <v>122</v>
      </c>
      <c r="D189" s="19" t="s">
        <v>414</v>
      </c>
      <c r="E189" s="19">
        <v>0.20953619895425407</v>
      </c>
    </row>
    <row r="190">
      <c r="A190" s="19" t="s">
        <v>178</v>
      </c>
      <c r="B190" s="19" t="s">
        <v>94</v>
      </c>
      <c r="C190" s="19" t="s">
        <v>122</v>
      </c>
      <c r="D190" s="19" t="s">
        <v>415</v>
      </c>
      <c r="E190" s="19">
        <v>0.76933646926995647</v>
      </c>
    </row>
    <row r="191">
      <c r="A191" s="19" t="s">
        <v>178</v>
      </c>
      <c r="B191" s="19" t="s">
        <v>94</v>
      </c>
      <c r="C191" s="19" t="s">
        <v>122</v>
      </c>
      <c r="D191" s="19" t="s">
        <v>416</v>
      </c>
      <c r="E191" s="19">
        <v>0.20786717013811709</v>
      </c>
    </row>
    <row r="192">
      <c r="A192" s="19" t="s">
        <v>178</v>
      </c>
      <c r="B192" s="19" t="s">
        <v>94</v>
      </c>
      <c r="C192" s="19" t="s">
        <v>122</v>
      </c>
      <c r="D192" s="19" t="s">
        <v>417</v>
      </c>
      <c r="E192" s="19">
        <v>0.21082281852000373</v>
      </c>
    </row>
    <row r="193">
      <c r="A193" s="19" t="s">
        <v>178</v>
      </c>
      <c r="B193" s="19" t="s">
        <v>94</v>
      </c>
      <c r="C193" s="19" t="s">
        <v>122</v>
      </c>
      <c r="D193" s="19" t="s">
        <v>418</v>
      </c>
      <c r="E193" s="19">
        <v>0.20953374881679931</v>
      </c>
    </row>
    <row r="194">
      <c r="A194" s="19" t="s">
        <v>178</v>
      </c>
      <c r="B194" s="19" t="s">
        <v>94</v>
      </c>
      <c r="C194" s="19" t="s">
        <v>122</v>
      </c>
      <c r="D194" s="19" t="s">
        <v>419</v>
      </c>
      <c r="E194" s="19">
        <v>0.52401592355251836</v>
      </c>
    </row>
    <row r="195">
      <c r="A195" s="19" t="s">
        <v>178</v>
      </c>
      <c r="B195" s="19" t="s">
        <v>94</v>
      </c>
      <c r="C195" s="19" t="s">
        <v>122</v>
      </c>
      <c r="D195" s="19" t="s">
        <v>420</v>
      </c>
      <c r="E195" s="19">
        <v>0.20952563059458</v>
      </c>
    </row>
    <row r="196">
      <c r="A196" s="19" t="s">
        <v>178</v>
      </c>
      <c r="B196" s="19" t="s">
        <v>94</v>
      </c>
      <c r="C196" s="19" t="s">
        <v>122</v>
      </c>
      <c r="D196" s="19" t="s">
        <v>421</v>
      </c>
      <c r="E196" s="19">
        <v>4.4405356515908538</v>
      </c>
    </row>
    <row r="197">
      <c r="A197" s="19" t="s">
        <v>178</v>
      </c>
      <c r="B197" s="19" t="s">
        <v>94</v>
      </c>
      <c r="C197" s="19" t="s">
        <v>122</v>
      </c>
      <c r="D197" s="19" t="s">
        <v>422</v>
      </c>
      <c r="E197" s="19">
        <v>5.366116052699728</v>
      </c>
    </row>
    <row r="198">
      <c r="A198" s="19" t="s">
        <v>178</v>
      </c>
      <c r="B198" s="19" t="s">
        <v>94</v>
      </c>
      <c r="C198" s="19" t="s">
        <v>122</v>
      </c>
      <c r="D198" s="19" t="s">
        <v>423</v>
      </c>
      <c r="E198" s="19">
        <v>0.14570573125631872</v>
      </c>
    </row>
    <row r="199">
      <c r="A199" s="19" t="s">
        <v>178</v>
      </c>
      <c r="B199" s="19" t="s">
        <v>94</v>
      </c>
      <c r="C199" s="19" t="s">
        <v>122</v>
      </c>
      <c r="D199" s="19" t="s">
        <v>424</v>
      </c>
      <c r="E199" s="19">
        <v>0.14570573264267472</v>
      </c>
    </row>
    <row r="200">
      <c r="A200" s="19" t="s">
        <v>178</v>
      </c>
      <c r="B200" s="19" t="s">
        <v>94</v>
      </c>
      <c r="C200" s="19" t="s">
        <v>122</v>
      </c>
      <c r="D200" s="19" t="s">
        <v>425</v>
      </c>
      <c r="E200" s="19">
        <v>1.2911926003612431</v>
      </c>
    </row>
    <row r="201">
      <c r="A201" s="19" t="s">
        <v>178</v>
      </c>
      <c r="B201" s="19" t="s">
        <v>94</v>
      </c>
      <c r="C201" s="19" t="s">
        <v>122</v>
      </c>
      <c r="D201" s="19" t="s">
        <v>426</v>
      </c>
      <c r="E201" s="19">
        <v>1.3209694626163537</v>
      </c>
    </row>
    <row r="202">
      <c r="A202" s="19" t="s">
        <v>178</v>
      </c>
      <c r="B202" s="19" t="s">
        <v>94</v>
      </c>
      <c r="C202" s="19" t="s">
        <v>122</v>
      </c>
      <c r="D202" s="19" t="s">
        <v>427</v>
      </c>
      <c r="E202" s="19">
        <v>0.5344301565929489</v>
      </c>
    </row>
    <row r="203">
      <c r="A203" s="19" t="s">
        <v>178</v>
      </c>
      <c r="B203" s="19" t="s">
        <v>94</v>
      </c>
      <c r="C203" s="19" t="s">
        <v>122</v>
      </c>
      <c r="D203" s="19" t="s">
        <v>428</v>
      </c>
      <c r="E203" s="19">
        <v>1.3095784601144493</v>
      </c>
    </row>
    <row r="204">
      <c r="A204" s="19" t="s">
        <v>178</v>
      </c>
      <c r="B204" s="19" t="s">
        <v>94</v>
      </c>
      <c r="C204" s="19" t="s">
        <v>122</v>
      </c>
      <c r="D204" s="19" t="s">
        <v>429</v>
      </c>
      <c r="E204" s="19">
        <v>0.53443002890435365</v>
      </c>
    </row>
    <row r="205">
      <c r="A205" s="19" t="s">
        <v>178</v>
      </c>
      <c r="B205" s="19" t="s">
        <v>94</v>
      </c>
      <c r="C205" s="19" t="s">
        <v>122</v>
      </c>
      <c r="D205" s="19" t="s">
        <v>430</v>
      </c>
      <c r="E205" s="19">
        <v>1.2589299418703637</v>
      </c>
    </row>
    <row r="206">
      <c r="A206" s="19" t="s">
        <v>178</v>
      </c>
      <c r="B206" s="19" t="s">
        <v>94</v>
      </c>
      <c r="C206" s="19" t="s">
        <v>122</v>
      </c>
      <c r="D206" s="19" t="s">
        <v>431</v>
      </c>
      <c r="E206" s="19">
        <v>0.3524300005355816</v>
      </c>
    </row>
    <row r="207">
      <c r="A207" s="19" t="s">
        <v>178</v>
      </c>
      <c r="B207" s="19" t="s">
        <v>94</v>
      </c>
      <c r="C207" s="19" t="s">
        <v>122</v>
      </c>
      <c r="D207" s="19" t="s">
        <v>432</v>
      </c>
      <c r="E207" s="19">
        <v>1.3187427892267991</v>
      </c>
    </row>
    <row r="208">
      <c r="A208" s="19" t="s">
        <v>178</v>
      </c>
      <c r="B208" s="19" t="s">
        <v>94</v>
      </c>
      <c r="C208" s="19" t="s">
        <v>122</v>
      </c>
      <c r="D208" s="19" t="s">
        <v>433</v>
      </c>
      <c r="E208" s="19">
        <v>0.35243000431090959</v>
      </c>
    </row>
    <row r="209">
      <c r="A209" s="19" t="s">
        <v>178</v>
      </c>
      <c r="B209" s="19" t="s">
        <v>94</v>
      </c>
      <c r="C209" s="19" t="s">
        <v>122</v>
      </c>
      <c r="D209" s="19" t="s">
        <v>434</v>
      </c>
      <c r="E209" s="19">
        <v>1.3187712959239026</v>
      </c>
    </row>
    <row r="210">
      <c r="A210" s="19" t="s">
        <v>178</v>
      </c>
      <c r="B210" s="19" t="s">
        <v>94</v>
      </c>
      <c r="C210" s="19" t="s">
        <v>122</v>
      </c>
      <c r="D210" s="19" t="s">
        <v>435</v>
      </c>
      <c r="E210" s="19">
        <v>1.2635289666124241</v>
      </c>
    </row>
    <row r="211">
      <c r="A211" s="19" t="s">
        <v>178</v>
      </c>
      <c r="B211" s="19" t="s">
        <v>94</v>
      </c>
      <c r="C211" s="19" t="s">
        <v>122</v>
      </c>
      <c r="D211" s="19" t="s">
        <v>436</v>
      </c>
      <c r="E211" s="19">
        <v>0.362830237930457</v>
      </c>
    </row>
    <row r="212">
      <c r="A212" s="19" t="s">
        <v>178</v>
      </c>
      <c r="B212" s="19" t="s">
        <v>94</v>
      </c>
      <c r="C212" s="19" t="s">
        <v>122</v>
      </c>
      <c r="D212" s="19" t="s">
        <v>437</v>
      </c>
      <c r="E212" s="19">
        <v>1.3003847324346949</v>
      </c>
    </row>
    <row r="213">
      <c r="A213" s="19" t="s">
        <v>178</v>
      </c>
      <c r="B213" s="19" t="s">
        <v>94</v>
      </c>
      <c r="C213" s="19" t="s">
        <v>122</v>
      </c>
      <c r="D213" s="19" t="s">
        <v>438</v>
      </c>
      <c r="E213" s="19">
        <v>1.1324735986916399</v>
      </c>
    </row>
    <row r="214">
      <c r="A214" s="19" t="s">
        <v>178</v>
      </c>
      <c r="B214" s="19" t="s">
        <v>94</v>
      </c>
      <c r="C214" s="19" t="s">
        <v>122</v>
      </c>
      <c r="D214" s="19" t="s">
        <v>439</v>
      </c>
      <c r="E214" s="19">
        <v>1.2543365784451819</v>
      </c>
    </row>
    <row r="215">
      <c r="A215" s="19" t="s">
        <v>178</v>
      </c>
      <c r="B215" s="19" t="s">
        <v>94</v>
      </c>
      <c r="C215" s="19" t="s">
        <v>122</v>
      </c>
      <c r="D215" s="19" t="s">
        <v>440</v>
      </c>
      <c r="E215" s="19">
        <v>1.1324737698366802</v>
      </c>
    </row>
    <row r="216">
      <c r="A216" s="19" t="s">
        <v>178</v>
      </c>
      <c r="B216" s="19" t="s">
        <v>94</v>
      </c>
      <c r="C216" s="19" t="s">
        <v>122</v>
      </c>
      <c r="D216" s="19" t="s">
        <v>441</v>
      </c>
      <c r="E216" s="19">
        <v>1.3209196032616879</v>
      </c>
    </row>
    <row r="217">
      <c r="A217" s="19" t="s">
        <v>178</v>
      </c>
      <c r="B217" s="19" t="s">
        <v>94</v>
      </c>
      <c r="C217" s="19" t="s">
        <v>122</v>
      </c>
      <c r="D217" s="19" t="s">
        <v>442</v>
      </c>
      <c r="E217" s="19">
        <v>7.6004331148610786</v>
      </c>
    </row>
    <row r="218">
      <c r="A218" s="19" t="s">
        <v>178</v>
      </c>
      <c r="B218" s="19" t="s">
        <v>94</v>
      </c>
      <c r="C218" s="19" t="s">
        <v>122</v>
      </c>
      <c r="D218" s="19" t="s">
        <v>443</v>
      </c>
      <c r="E218" s="19">
        <v>4.3899576261102258</v>
      </c>
    </row>
    <row r="219">
      <c r="A219" s="19" t="s">
        <v>178</v>
      </c>
      <c r="B219" s="19" t="s">
        <v>94</v>
      </c>
      <c r="C219" s="19" t="s">
        <v>122</v>
      </c>
      <c r="D219" s="19" t="s">
        <v>444</v>
      </c>
      <c r="E219" s="19">
        <v>1.2663174139934426</v>
      </c>
    </row>
    <row r="220">
      <c r="A220" s="19" t="s">
        <v>178</v>
      </c>
      <c r="B220" s="19" t="s">
        <v>94</v>
      </c>
      <c r="C220" s="19" t="s">
        <v>122</v>
      </c>
      <c r="D220" s="19" t="s">
        <v>445</v>
      </c>
      <c r="E220" s="19">
        <v>1.7125737987936924</v>
      </c>
    </row>
    <row r="221">
      <c r="A221" s="19" t="s">
        <v>178</v>
      </c>
      <c r="B221" s="19" t="s">
        <v>94</v>
      </c>
      <c r="C221" s="19" t="s">
        <v>122</v>
      </c>
      <c r="D221" s="19" t="s">
        <v>446</v>
      </c>
      <c r="E221" s="19">
        <v>0.93714636263829654</v>
      </c>
    </row>
    <row r="222">
      <c r="A222" s="19" t="s">
        <v>178</v>
      </c>
      <c r="B222" s="19" t="s">
        <v>94</v>
      </c>
      <c r="C222" s="19" t="s">
        <v>122</v>
      </c>
      <c r="D222" s="19" t="s">
        <v>447</v>
      </c>
      <c r="E222" s="19">
        <v>5.4681900083116188</v>
      </c>
    </row>
    <row r="223">
      <c r="A223" s="19" t="s">
        <v>178</v>
      </c>
      <c r="B223" s="19" t="s">
        <v>94</v>
      </c>
      <c r="C223" s="19" t="s">
        <v>122</v>
      </c>
      <c r="D223" s="19" t="s">
        <v>448</v>
      </c>
      <c r="E223" s="19">
        <v>10.141663781060529</v>
      </c>
    </row>
    <row r="224">
      <c r="A224" s="19" t="s">
        <v>178</v>
      </c>
      <c r="B224" s="19" t="s">
        <v>94</v>
      </c>
      <c r="C224" s="19" t="s">
        <v>122</v>
      </c>
      <c r="D224" s="19" t="s">
        <v>449</v>
      </c>
      <c r="E224" s="19">
        <v>2.458950003737574</v>
      </c>
    </row>
    <row r="225">
      <c r="A225" s="19" t="s">
        <v>178</v>
      </c>
      <c r="B225" s="19" t="s">
        <v>94</v>
      </c>
      <c r="C225" s="19" t="s">
        <v>122</v>
      </c>
      <c r="D225" s="19" t="s">
        <v>450</v>
      </c>
      <c r="E225" s="19">
        <v>1.8884676957029112</v>
      </c>
    </row>
    <row r="226">
      <c r="A226" s="19" t="s">
        <v>178</v>
      </c>
      <c r="B226" s="19" t="s">
        <v>94</v>
      </c>
      <c r="C226" s="19" t="s">
        <v>122</v>
      </c>
      <c r="D226" s="19" t="s">
        <v>451</v>
      </c>
      <c r="E226" s="19">
        <v>1.9206020508858652</v>
      </c>
    </row>
    <row r="227">
      <c r="A227" s="19" t="s">
        <v>178</v>
      </c>
      <c r="B227" s="19" t="s">
        <v>94</v>
      </c>
      <c r="C227" s="19" t="s">
        <v>122</v>
      </c>
      <c r="D227" s="19" t="s">
        <v>452</v>
      </c>
      <c r="E227" s="19">
        <v>0.038308294403274414</v>
      </c>
    </row>
    <row r="228">
      <c r="A228" s="19" t="s">
        <v>178</v>
      </c>
      <c r="B228" s="19" t="s">
        <v>94</v>
      </c>
      <c r="C228" s="19" t="s">
        <v>122</v>
      </c>
      <c r="D228" s="19" t="s">
        <v>453</v>
      </c>
      <c r="E228" s="19">
        <v>2.1710805018807426</v>
      </c>
    </row>
    <row r="229">
      <c r="A229" s="19" t="s">
        <v>178</v>
      </c>
      <c r="B229" s="19" t="s">
        <v>94</v>
      </c>
      <c r="C229" s="19" t="s">
        <v>122</v>
      </c>
      <c r="D229" s="19" t="s">
        <v>454</v>
      </c>
      <c r="E229" s="19">
        <v>1.676422113455202</v>
      </c>
    </row>
    <row r="230">
      <c r="A230" s="19" t="s">
        <v>178</v>
      </c>
      <c r="B230" s="19" t="s">
        <v>94</v>
      </c>
      <c r="C230" s="19" t="s">
        <v>122</v>
      </c>
      <c r="D230" s="19" t="s">
        <v>455</v>
      </c>
      <c r="E230" s="19">
        <v>2.0404004410189387</v>
      </c>
    </row>
    <row r="231">
      <c r="A231" s="19" t="s">
        <v>178</v>
      </c>
      <c r="B231" s="19" t="s">
        <v>94</v>
      </c>
      <c r="C231" s="19" t="s">
        <v>122</v>
      </c>
      <c r="D231" s="19" t="s">
        <v>456</v>
      </c>
      <c r="E231" s="19">
        <v>1.6442684931314182</v>
      </c>
    </row>
    <row r="232">
      <c r="A232" s="19" t="s">
        <v>178</v>
      </c>
      <c r="B232" s="19" t="s">
        <v>94</v>
      </c>
      <c r="C232" s="19" t="s">
        <v>122</v>
      </c>
      <c r="D232" s="19" t="s">
        <v>458</v>
      </c>
      <c r="E232" s="19">
        <v>1.4524529323170587</v>
      </c>
    </row>
    <row r="233">
      <c r="A233" s="19" t="s">
        <v>178</v>
      </c>
      <c r="B233" s="19" t="s">
        <v>94</v>
      </c>
      <c r="C233" s="19" t="s">
        <v>122</v>
      </c>
      <c r="D233" s="19" t="s">
        <v>459</v>
      </c>
      <c r="E233" s="19">
        <v>0.38518036518123316</v>
      </c>
    </row>
    <row r="234">
      <c r="A234" s="19" t="s">
        <v>178</v>
      </c>
      <c r="B234" s="19" t="s">
        <v>94</v>
      </c>
      <c r="C234" s="19" t="s">
        <v>122</v>
      </c>
      <c r="D234" s="19" t="s">
        <v>460</v>
      </c>
      <c r="E234" s="19">
        <v>0.38151160572990267</v>
      </c>
    </row>
    <row r="235">
      <c r="A235" s="19" t="s">
        <v>178</v>
      </c>
      <c r="B235" s="19" t="s">
        <v>94</v>
      </c>
      <c r="C235" s="19" t="s">
        <v>122</v>
      </c>
      <c r="D235" s="19" t="s">
        <v>461</v>
      </c>
      <c r="E235" s="19">
        <v>0.37929189582082173</v>
      </c>
    </row>
    <row r="236">
      <c r="A236" s="19" t="s">
        <v>178</v>
      </c>
      <c r="B236" s="19" t="s">
        <v>94</v>
      </c>
      <c r="C236" s="19" t="s">
        <v>122</v>
      </c>
      <c r="D236" s="19" t="s">
        <v>462</v>
      </c>
      <c r="E236" s="19">
        <v>0.53234868431925109</v>
      </c>
    </row>
    <row r="237">
      <c r="A237" s="19" t="s">
        <v>178</v>
      </c>
      <c r="B237" s="19" t="s">
        <v>94</v>
      </c>
      <c r="C237" s="19" t="s">
        <v>122</v>
      </c>
      <c r="D237" s="19" t="s">
        <v>463</v>
      </c>
      <c r="E237" s="19">
        <v>8.5589175845027263</v>
      </c>
    </row>
    <row r="238">
      <c r="A238" s="19" t="s">
        <v>178</v>
      </c>
      <c r="B238" s="19" t="s">
        <v>94</v>
      </c>
      <c r="C238" s="19" t="s">
        <v>122</v>
      </c>
      <c r="D238" s="19" t="s">
        <v>464</v>
      </c>
      <c r="E238" s="19">
        <v>1.3944667920643499</v>
      </c>
    </row>
    <row r="239">
      <c r="A239" s="19" t="s">
        <v>178</v>
      </c>
      <c r="B239" s="19" t="s">
        <v>94</v>
      </c>
      <c r="C239" s="19" t="s">
        <v>122</v>
      </c>
      <c r="D239" s="19" t="s">
        <v>465</v>
      </c>
      <c r="E239" s="19">
        <v>0.24803910395511647</v>
      </c>
    </row>
    <row r="240">
      <c r="A240" s="19" t="s">
        <v>178</v>
      </c>
      <c r="B240" s="19" t="s">
        <v>94</v>
      </c>
      <c r="C240" s="19" t="s">
        <v>122</v>
      </c>
      <c r="D240" s="19" t="s">
        <v>466</v>
      </c>
      <c r="E240" s="19">
        <v>1.0690856907479604</v>
      </c>
    </row>
    <row r="241">
      <c r="A241" s="19" t="s">
        <v>178</v>
      </c>
      <c r="B241" s="19" t="s">
        <v>94</v>
      </c>
      <c r="C241" s="19" t="s">
        <v>122</v>
      </c>
      <c r="D241" s="19" t="s">
        <v>467</v>
      </c>
      <c r="E241" s="19">
        <v>5.570889448676863</v>
      </c>
    </row>
    <row r="242">
      <c r="A242" s="19" t="s">
        <v>178</v>
      </c>
      <c r="B242" s="19" t="s">
        <v>94</v>
      </c>
      <c r="C242" s="19" t="s">
        <v>122</v>
      </c>
      <c r="D242" s="19" t="s">
        <v>468</v>
      </c>
      <c r="E242" s="19">
        <v>5.72819000870682</v>
      </c>
    </row>
    <row r="243">
      <c r="A243" s="19" t="s">
        <v>178</v>
      </c>
      <c r="B243" s="19" t="s">
        <v>94</v>
      </c>
      <c r="C243" s="19" t="s">
        <v>122</v>
      </c>
      <c r="D243" s="19" t="s">
        <v>469</v>
      </c>
      <c r="E243" s="19">
        <v>1.8611666660241535</v>
      </c>
    </row>
    <row r="244">
      <c r="A244" s="19" t="s">
        <v>178</v>
      </c>
      <c r="B244" s="19" t="s">
        <v>94</v>
      </c>
      <c r="C244" s="19" t="s">
        <v>122</v>
      </c>
      <c r="D244" s="19" t="s">
        <v>470</v>
      </c>
      <c r="E244" s="19">
        <v>1.441806490285346</v>
      </c>
    </row>
    <row r="245">
      <c r="A245" s="19" t="s">
        <v>178</v>
      </c>
      <c r="B245" s="19" t="s">
        <v>94</v>
      </c>
      <c r="C245" s="19" t="s">
        <v>122</v>
      </c>
      <c r="D245" s="19" t="s">
        <v>471</v>
      </c>
      <c r="E245" s="19">
        <v>5.4681900083117787</v>
      </c>
    </row>
    <row r="246">
      <c r="A246" s="19" t="s">
        <v>178</v>
      </c>
      <c r="B246" s="19" t="s">
        <v>94</v>
      </c>
      <c r="C246" s="19" t="s">
        <v>122</v>
      </c>
      <c r="D246" s="19" t="s">
        <v>472</v>
      </c>
      <c r="E246" s="19">
        <v>2.458950003737574</v>
      </c>
    </row>
    <row r="247">
      <c r="A247" s="19" t="s">
        <v>178</v>
      </c>
      <c r="B247" s="19" t="s">
        <v>94</v>
      </c>
      <c r="C247" s="19" t="s">
        <v>122</v>
      </c>
      <c r="D247" s="19" t="s">
        <v>473</v>
      </c>
      <c r="E247" s="19">
        <v>0.887900001349561</v>
      </c>
    </row>
    <row r="248">
      <c r="A248" s="19" t="s">
        <v>178</v>
      </c>
      <c r="B248" s="19" t="s">
        <v>94</v>
      </c>
      <c r="C248" s="19" t="s">
        <v>122</v>
      </c>
      <c r="D248" s="19" t="s">
        <v>474</v>
      </c>
      <c r="E248" s="19">
        <v>4.3040068288550506</v>
      </c>
    </row>
    <row r="249">
      <c r="A249" s="19" t="s">
        <v>178</v>
      </c>
      <c r="B249" s="19" t="s">
        <v>94</v>
      </c>
      <c r="C249" s="19" t="s">
        <v>122</v>
      </c>
      <c r="D249" s="19" t="s">
        <v>493</v>
      </c>
      <c r="E249" s="19">
        <v>4.1845349189358831</v>
      </c>
    </row>
    <row r="250">
      <c r="A250" s="19" t="s">
        <v>178</v>
      </c>
      <c r="B250" s="19" t="s">
        <v>94</v>
      </c>
      <c r="C250" s="19" t="s">
        <v>122</v>
      </c>
      <c r="D250" s="19" t="s">
        <v>494</v>
      </c>
      <c r="E250" s="19">
        <v>4.261155160774476</v>
      </c>
    </row>
    <row r="251">
      <c r="A251" s="19" t="s">
        <v>178</v>
      </c>
      <c r="B251" s="19" t="s">
        <v>94</v>
      </c>
      <c r="C251" s="19" t="s">
        <v>122</v>
      </c>
      <c r="D251" s="19" t="s">
        <v>496</v>
      </c>
      <c r="E251" s="19">
        <v>4.8022872680804163</v>
      </c>
    </row>
    <row r="252">
      <c r="A252" s="19" t="s">
        <v>178</v>
      </c>
      <c r="B252" s="19" t="s">
        <v>94</v>
      </c>
      <c r="C252" s="19" t="s">
        <v>122</v>
      </c>
      <c r="D252" s="19" t="s">
        <v>498</v>
      </c>
      <c r="E252" s="19">
        <v>0.6822563355336897</v>
      </c>
    </row>
    <row r="253">
      <c r="A253" s="19" t="s">
        <v>178</v>
      </c>
      <c r="B253" s="19" t="s">
        <v>94</v>
      </c>
      <c r="C253" s="19" t="s">
        <v>122</v>
      </c>
      <c r="D253" s="19" t="s">
        <v>499</v>
      </c>
      <c r="E253" s="19">
        <v>4.5582714963191533</v>
      </c>
    </row>
    <row r="254">
      <c r="A254" s="19" t="s">
        <v>178</v>
      </c>
      <c r="B254" s="19" t="s">
        <v>94</v>
      </c>
      <c r="C254" s="19" t="s">
        <v>122</v>
      </c>
      <c r="D254" s="19" t="s">
        <v>500</v>
      </c>
      <c r="E254" s="19">
        <v>4.2981843461775506</v>
      </c>
    </row>
    <row r="255">
      <c r="A255" s="19" t="s">
        <v>178</v>
      </c>
      <c r="B255" s="19" t="s">
        <v>94</v>
      </c>
      <c r="C255" s="19" t="s">
        <v>122</v>
      </c>
      <c r="D255" s="19" t="s">
        <v>501</v>
      </c>
      <c r="E255" s="19">
        <v>0.887900001349561</v>
      </c>
    </row>
    <row r="256">
      <c r="A256" s="19" t="s">
        <v>178</v>
      </c>
      <c r="B256" s="19" t="s">
        <v>94</v>
      </c>
      <c r="C256" s="19" t="s">
        <v>122</v>
      </c>
      <c r="D256" s="19" t="s">
        <v>502</v>
      </c>
      <c r="E256" s="19">
        <v>0.55836274279684439</v>
      </c>
    </row>
    <row r="257">
      <c r="A257" s="19" t="s">
        <v>178</v>
      </c>
      <c r="B257" s="19" t="s">
        <v>94</v>
      </c>
      <c r="C257" s="19" t="s">
        <v>122</v>
      </c>
      <c r="D257" s="19" t="s">
        <v>503</v>
      </c>
      <c r="E257" s="19">
        <v>3.9817817403185884</v>
      </c>
    </row>
    <row r="258">
      <c r="A258" s="19" t="s">
        <v>178</v>
      </c>
      <c r="B258" s="19" t="s">
        <v>94</v>
      </c>
      <c r="C258" s="19" t="s">
        <v>122</v>
      </c>
      <c r="D258" s="19" t="s">
        <v>504</v>
      </c>
      <c r="E258" s="19">
        <v>0.94578602266447687</v>
      </c>
    </row>
    <row r="259">
      <c r="A259" s="19" t="s">
        <v>178</v>
      </c>
      <c r="B259" s="19" t="s">
        <v>94</v>
      </c>
      <c r="C259" s="19" t="s">
        <v>122</v>
      </c>
      <c r="D259" s="19" t="s">
        <v>505</v>
      </c>
      <c r="E259" s="19">
        <v>0.86014500130739047</v>
      </c>
    </row>
    <row r="260">
      <c r="A260" s="19" t="s">
        <v>178</v>
      </c>
      <c r="B260" s="19" t="s">
        <v>94</v>
      </c>
      <c r="C260" s="19" t="s">
        <v>122</v>
      </c>
      <c r="D260" s="19" t="s">
        <v>508</v>
      </c>
      <c r="E260" s="19">
        <v>0.0036602298065004394</v>
      </c>
    </row>
    <row r="261">
      <c r="A261" s="19" t="s">
        <v>178</v>
      </c>
      <c r="B261" s="19" t="s">
        <v>94</v>
      </c>
      <c r="C261" s="19" t="s">
        <v>122</v>
      </c>
      <c r="D261" s="19" t="s">
        <v>509</v>
      </c>
      <c r="E261" s="19">
        <v>0.36098822740024916</v>
      </c>
    </row>
    <row r="262">
      <c r="A262" s="19" t="s">
        <v>178</v>
      </c>
      <c r="B262" s="19" t="s">
        <v>94</v>
      </c>
      <c r="C262" s="19" t="s">
        <v>122</v>
      </c>
      <c r="D262" s="19" t="s">
        <v>510</v>
      </c>
      <c r="E262" s="19">
        <v>4.2981843461775009</v>
      </c>
    </row>
    <row r="263">
      <c r="A263" s="19" t="s">
        <v>178</v>
      </c>
      <c r="B263" s="19" t="s">
        <v>94</v>
      </c>
      <c r="C263" s="19" t="s">
        <v>122</v>
      </c>
      <c r="D263" s="19" t="s">
        <v>511</v>
      </c>
      <c r="E263" s="19">
        <v>0.296400000450453</v>
      </c>
    </row>
    <row r="264">
      <c r="A264" s="19" t="s">
        <v>178</v>
      </c>
      <c r="B264" s="19" t="s">
        <v>94</v>
      </c>
      <c r="C264" s="19" t="s">
        <v>122</v>
      </c>
      <c r="D264" s="19" t="s">
        <v>512</v>
      </c>
      <c r="E264" s="19">
        <v>1.2036270303029233</v>
      </c>
    </row>
    <row r="265">
      <c r="A265" s="19" t="s">
        <v>178</v>
      </c>
      <c r="B265" s="19" t="s">
        <v>94</v>
      </c>
      <c r="C265" s="19" t="s">
        <v>122</v>
      </c>
      <c r="D265" s="19" t="s">
        <v>513</v>
      </c>
      <c r="E265" s="19">
        <v>0.56688737489232988</v>
      </c>
    </row>
    <row r="266">
      <c r="A266" s="19" t="s">
        <v>178</v>
      </c>
      <c r="B266" s="19" t="s">
        <v>94</v>
      </c>
      <c r="C266" s="19" t="s">
        <v>122</v>
      </c>
      <c r="D266" s="19" t="s">
        <v>514</v>
      </c>
      <c r="E266" s="19">
        <v>4.29805909982564</v>
      </c>
    </row>
    <row r="267">
      <c r="A267" s="1" t="s">
        <v>87</v>
      </c>
      <c r="B267" s="1" t="s">
        <v>87</v>
      </c>
      <c r="C267" s="1">
        <f>SUBTOTAL(103,Elements13_8_92[Elemento])</f>
      </c>
      <c r="D267" s="1" t="s">
        <v>87</v>
      </c>
      <c r="E267" s="1">
        <f>SUBTOTAL(109,Elements13_8_92[Totais:])</f>
      </c>
    </row>
  </sheetData>
  <mergeCells>
    <mergeCell ref="A1:E2"/>
    <mergeCell ref="A4:E4"/>
    <mergeCell ref="A5:E5"/>
    <mergeCell ref="A60:E61"/>
    <mergeCell ref="A63:E63"/>
    <mergeCell ref="A64:E64"/>
  </mergeCells>
  <hyperlinks>
    <hyperlink ref="A1" r:id="rId3"/>
    <hyperlink ref="B1" r:id="rId4"/>
    <hyperlink ref="C1" r:id="rId5"/>
    <hyperlink ref="D1" r:id="rId6"/>
    <hyperlink ref="E1" r:id="rId7"/>
    <hyperlink ref="A2" r:id="rId8"/>
    <hyperlink ref="B2" r:id="rId9"/>
    <hyperlink ref="C2" r:id="rId10"/>
    <hyperlink ref="D2" r:id="rId11"/>
    <hyperlink ref="E2" r:id="rId12"/>
    <hyperlink ref="A4" r:id="rId13"/>
    <hyperlink ref="B4" r:id="rId14"/>
    <hyperlink ref="C4" r:id="rId15"/>
    <hyperlink ref="D4" r:id="rId16"/>
    <hyperlink ref="E4" r:id="rId17"/>
    <hyperlink ref="A60" r:id="rId18"/>
    <hyperlink ref="B60" r:id="rId19"/>
    <hyperlink ref="C60" r:id="rId20"/>
    <hyperlink ref="D60" r:id="rId21"/>
    <hyperlink ref="E60" r:id="rId22"/>
    <hyperlink ref="A61" r:id="rId23"/>
    <hyperlink ref="B61" r:id="rId24"/>
    <hyperlink ref="C61" r:id="rId25"/>
    <hyperlink ref="D61" r:id="rId26"/>
    <hyperlink ref="E61" r:id="rId27"/>
    <hyperlink ref="A63" r:id="rId28"/>
    <hyperlink ref="B63" r:id="rId29"/>
    <hyperlink ref="C63" r:id="rId30"/>
    <hyperlink ref="D63" r:id="rId31"/>
    <hyperlink ref="E63" r:id="rId32"/>
  </hyperlinks>
  <headerFooter/>
  <tableParts>
    <tablePart r:id="rId1"/>
    <tablePart r:id="rId2"/>
  </tableParts>
</worksheet>
</file>

<file path=xl/worksheets/sheet29.xml><?xml version="1.0" encoding="utf-8"?>
<worksheet xmlns:r="http://schemas.openxmlformats.org/officeDocument/2006/relationships" xmlns="http://schemas.openxmlformats.org/spreadsheetml/2006/main">
  <dimension ref="A1:E50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53</v>
      </c>
      <c r="B1" s="9" t="s">
        <v>53</v>
      </c>
      <c r="C1" s="9" t="s">
        <v>53</v>
      </c>
      <c r="D1" s="9" t="s">
        <v>53</v>
      </c>
      <c r="E1" s="9" t="s">
        <v>53</v>
      </c>
    </row>
    <row r="2">
      <c r="A2" s="9" t="s">
        <v>53</v>
      </c>
      <c r="B2" s="9" t="s">
        <v>53</v>
      </c>
      <c r="C2" s="9" t="s">
        <v>53</v>
      </c>
      <c r="D2" s="9" t="s">
        <v>53</v>
      </c>
      <c r="E2" s="9" t="s">
        <v>53</v>
      </c>
    </row>
    <row r="4">
      <c r="A4" s="20" t="s">
        <v>150</v>
      </c>
      <c r="B4" s="20" t="s">
        <v>150</v>
      </c>
      <c r="C4" s="20" t="s">
        <v>150</v>
      </c>
      <c r="D4" s="20" t="s">
        <v>150</v>
      </c>
      <c r="E4" s="20" t="s">
        <v>150</v>
      </c>
    </row>
    <row r="5">
      <c r="A5" s="25" t="s">
        <v>87</v>
      </c>
      <c r="B5" s="25" t="s">
        <v>87</v>
      </c>
      <c r="C5" s="25" t="s">
        <v>87</v>
      </c>
      <c r="D5" s="25" t="s">
        <v>87</v>
      </c>
      <c r="E5" s="25" t="s">
        <v>87</v>
      </c>
    </row>
    <row r="6">
      <c r="A6" s="18" t="s">
        <v>173</v>
      </c>
      <c r="B6" s="18" t="s">
        <v>174</v>
      </c>
      <c r="C6" s="18" t="s">
        <v>175</v>
      </c>
      <c r="D6" s="18" t="s">
        <v>176</v>
      </c>
      <c r="E6" s="18" t="s">
        <v>177</v>
      </c>
    </row>
    <row r="7">
      <c r="A7" s="19" t="s">
        <v>178</v>
      </c>
      <c r="B7" s="19" t="s">
        <v>94</v>
      </c>
      <c r="C7" s="19" t="s">
        <v>152</v>
      </c>
      <c r="D7" s="19" t="s">
        <v>650</v>
      </c>
      <c r="E7" s="19">
        <v>1</v>
      </c>
    </row>
    <row r="8">
      <c r="A8" s="19" t="s">
        <v>178</v>
      </c>
      <c r="B8" s="19" t="s">
        <v>94</v>
      </c>
      <c r="C8" s="19" t="s">
        <v>152</v>
      </c>
      <c r="D8" s="19" t="s">
        <v>651</v>
      </c>
      <c r="E8" s="19">
        <v>1</v>
      </c>
    </row>
    <row r="9">
      <c r="A9" s="19" t="s">
        <v>178</v>
      </c>
      <c r="B9" s="19" t="s">
        <v>94</v>
      </c>
      <c r="C9" s="19" t="s">
        <v>152</v>
      </c>
      <c r="D9" s="19" t="s">
        <v>652</v>
      </c>
      <c r="E9" s="19">
        <v>1</v>
      </c>
    </row>
    <row r="10">
      <c r="A10" s="19" t="s">
        <v>178</v>
      </c>
      <c r="B10" s="19" t="s">
        <v>94</v>
      </c>
      <c r="C10" s="19" t="s">
        <v>152</v>
      </c>
      <c r="D10" s="19" t="s">
        <v>653</v>
      </c>
      <c r="E10" s="19">
        <v>1</v>
      </c>
    </row>
    <row r="11">
      <c r="A11" s="19" t="s">
        <v>178</v>
      </c>
      <c r="B11" s="19" t="s">
        <v>94</v>
      </c>
      <c r="C11" s="19" t="s">
        <v>152</v>
      </c>
      <c r="D11" s="19" t="s">
        <v>654</v>
      </c>
      <c r="E11" s="19">
        <v>1</v>
      </c>
    </row>
    <row r="12">
      <c r="A12" s="19" t="s">
        <v>178</v>
      </c>
      <c r="B12" s="19" t="s">
        <v>94</v>
      </c>
      <c r="C12" s="19" t="s">
        <v>152</v>
      </c>
      <c r="D12" s="19" t="s">
        <v>655</v>
      </c>
      <c r="E12" s="19">
        <v>1</v>
      </c>
    </row>
    <row r="13">
      <c r="A13" s="19" t="s">
        <v>178</v>
      </c>
      <c r="B13" s="19" t="s">
        <v>94</v>
      </c>
      <c r="C13" s="19" t="s">
        <v>152</v>
      </c>
      <c r="D13" s="19" t="s">
        <v>656</v>
      </c>
      <c r="E13" s="19">
        <v>1</v>
      </c>
    </row>
    <row r="14">
      <c r="A14" s="19" t="s">
        <v>178</v>
      </c>
      <c r="B14" s="19" t="s">
        <v>94</v>
      </c>
      <c r="C14" s="19" t="s">
        <v>152</v>
      </c>
      <c r="D14" s="19" t="s">
        <v>657</v>
      </c>
      <c r="E14" s="19">
        <v>1</v>
      </c>
    </row>
    <row r="15">
      <c r="A15" s="19" t="s">
        <v>178</v>
      </c>
      <c r="B15" s="19" t="s">
        <v>94</v>
      </c>
      <c r="C15" s="19" t="s">
        <v>152</v>
      </c>
      <c r="D15" s="19" t="s">
        <v>658</v>
      </c>
      <c r="E15" s="19">
        <v>1</v>
      </c>
    </row>
    <row r="16">
      <c r="A16" s="19" t="s">
        <v>178</v>
      </c>
      <c r="B16" s="19" t="s">
        <v>94</v>
      </c>
      <c r="C16" s="19" t="s">
        <v>152</v>
      </c>
      <c r="D16" s="19" t="s">
        <v>659</v>
      </c>
      <c r="E16" s="19">
        <v>1</v>
      </c>
    </row>
    <row r="17">
      <c r="A17" s="19" t="s">
        <v>178</v>
      </c>
      <c r="B17" s="19" t="s">
        <v>94</v>
      </c>
      <c r="C17" s="19" t="s">
        <v>152</v>
      </c>
      <c r="D17" s="19" t="s">
        <v>660</v>
      </c>
      <c r="E17" s="19">
        <v>1</v>
      </c>
    </row>
    <row r="18">
      <c r="A18" s="19" t="s">
        <v>178</v>
      </c>
      <c r="B18" s="19" t="s">
        <v>94</v>
      </c>
      <c r="C18" s="19" t="s">
        <v>152</v>
      </c>
      <c r="D18" s="19" t="s">
        <v>661</v>
      </c>
      <c r="E18" s="19">
        <v>1</v>
      </c>
    </row>
    <row r="19">
      <c r="A19" s="19" t="s">
        <v>178</v>
      </c>
      <c r="B19" s="19" t="s">
        <v>94</v>
      </c>
      <c r="C19" s="19" t="s">
        <v>152</v>
      </c>
      <c r="D19" s="19" t="s">
        <v>662</v>
      </c>
      <c r="E19" s="19">
        <v>1</v>
      </c>
    </row>
    <row r="20">
      <c r="A20" s="19" t="s">
        <v>178</v>
      </c>
      <c r="B20" s="19" t="s">
        <v>94</v>
      </c>
      <c r="C20" s="19" t="s">
        <v>152</v>
      </c>
      <c r="D20" s="19" t="s">
        <v>663</v>
      </c>
      <c r="E20" s="19">
        <v>1</v>
      </c>
    </row>
    <row r="21">
      <c r="A21" s="19" t="s">
        <v>178</v>
      </c>
      <c r="B21" s="19" t="s">
        <v>94</v>
      </c>
      <c r="C21" s="19" t="s">
        <v>152</v>
      </c>
      <c r="D21" s="19" t="s">
        <v>664</v>
      </c>
      <c r="E21" s="19">
        <v>1</v>
      </c>
    </row>
    <row r="22">
      <c r="A22" s="19" t="s">
        <v>178</v>
      </c>
      <c r="B22" s="19" t="s">
        <v>94</v>
      </c>
      <c r="C22" s="19" t="s">
        <v>152</v>
      </c>
      <c r="D22" s="19" t="s">
        <v>665</v>
      </c>
      <c r="E22" s="19">
        <v>1</v>
      </c>
    </row>
    <row r="23">
      <c r="A23" s="19" t="s">
        <v>178</v>
      </c>
      <c r="B23" s="19" t="s">
        <v>94</v>
      </c>
      <c r="C23" s="19" t="s">
        <v>152</v>
      </c>
      <c r="D23" s="19" t="s">
        <v>666</v>
      </c>
      <c r="E23" s="19">
        <v>1</v>
      </c>
    </row>
    <row r="24">
      <c r="A24" s="19" t="s">
        <v>178</v>
      </c>
      <c r="B24" s="19" t="s">
        <v>94</v>
      </c>
      <c r="C24" s="19" t="s">
        <v>152</v>
      </c>
      <c r="D24" s="19" t="s">
        <v>667</v>
      </c>
      <c r="E24" s="19">
        <v>1</v>
      </c>
    </row>
    <row r="25">
      <c r="A25" s="19" t="s">
        <v>178</v>
      </c>
      <c r="B25" s="19" t="s">
        <v>94</v>
      </c>
      <c r="C25" s="19" t="s">
        <v>152</v>
      </c>
      <c r="D25" s="19" t="s">
        <v>668</v>
      </c>
      <c r="E25" s="19">
        <v>1</v>
      </c>
    </row>
    <row r="26">
      <c r="A26" s="19" t="s">
        <v>178</v>
      </c>
      <c r="B26" s="19" t="s">
        <v>94</v>
      </c>
      <c r="C26" s="19" t="s">
        <v>152</v>
      </c>
      <c r="D26" s="19" t="s">
        <v>669</v>
      </c>
      <c r="E26" s="19">
        <v>1</v>
      </c>
    </row>
    <row r="27">
      <c r="A27" s="19" t="s">
        <v>178</v>
      </c>
      <c r="B27" s="19" t="s">
        <v>94</v>
      </c>
      <c r="C27" s="19" t="s">
        <v>152</v>
      </c>
      <c r="D27" s="19" t="s">
        <v>670</v>
      </c>
      <c r="E27" s="19">
        <v>1</v>
      </c>
    </row>
    <row r="28">
      <c r="A28" s="19" t="s">
        <v>178</v>
      </c>
      <c r="B28" s="19" t="s">
        <v>94</v>
      </c>
      <c r="C28" s="19" t="s">
        <v>152</v>
      </c>
      <c r="D28" s="19" t="s">
        <v>671</v>
      </c>
      <c r="E28" s="19">
        <v>1</v>
      </c>
    </row>
    <row r="29">
      <c r="A29" s="1" t="s">
        <v>87</v>
      </c>
      <c r="B29" s="1" t="s">
        <v>87</v>
      </c>
      <c r="C29" s="1">
        <f>SUBTOTAL(103,Elements13_8_101[Elemento])</f>
      </c>
      <c r="D29" s="1" t="s">
        <v>87</v>
      </c>
      <c r="E29" s="1">
        <f>SUBTOTAL(109,Elements13_8_101[Totais:])</f>
      </c>
    </row>
    <row r="32">
      <c r="A32" s="9" t="s">
        <v>53</v>
      </c>
      <c r="B32" s="9" t="s">
        <v>53</v>
      </c>
      <c r="C32" s="9" t="s">
        <v>53</v>
      </c>
      <c r="D32" s="9" t="s">
        <v>53</v>
      </c>
      <c r="E32" s="9" t="s">
        <v>53</v>
      </c>
    </row>
    <row r="33">
      <c r="A33" s="9" t="s">
        <v>53</v>
      </c>
      <c r="B33" s="9" t="s">
        <v>53</v>
      </c>
      <c r="C33" s="9" t="s">
        <v>53</v>
      </c>
      <c r="D33" s="9" t="s">
        <v>53</v>
      </c>
      <c r="E33" s="9" t="s">
        <v>53</v>
      </c>
    </row>
    <row r="35">
      <c r="A35" s="20" t="s">
        <v>150</v>
      </c>
      <c r="B35" s="20" t="s">
        <v>150</v>
      </c>
      <c r="C35" s="20" t="s">
        <v>150</v>
      </c>
      <c r="D35" s="20" t="s">
        <v>150</v>
      </c>
      <c r="E35" s="20" t="s">
        <v>150</v>
      </c>
    </row>
    <row r="36">
      <c r="A36" s="25" t="s">
        <v>87</v>
      </c>
      <c r="B36" s="25" t="s">
        <v>87</v>
      </c>
      <c r="C36" s="25" t="s">
        <v>87</v>
      </c>
      <c r="D36" s="25" t="s">
        <v>87</v>
      </c>
      <c r="E36" s="25" t="s">
        <v>87</v>
      </c>
    </row>
    <row r="37">
      <c r="A37" s="18" t="s">
        <v>173</v>
      </c>
      <c r="B37" s="18" t="s">
        <v>174</v>
      </c>
      <c r="C37" s="18" t="s">
        <v>175</v>
      </c>
      <c r="D37" s="18" t="s">
        <v>176</v>
      </c>
      <c r="E37" s="18" t="s">
        <v>177</v>
      </c>
    </row>
    <row r="38">
      <c r="A38" s="19" t="s">
        <v>178</v>
      </c>
      <c r="B38" s="19" t="s">
        <v>94</v>
      </c>
      <c r="C38" s="19" t="s">
        <v>154</v>
      </c>
      <c r="D38" s="19" t="s">
        <v>672</v>
      </c>
      <c r="E38" s="19">
        <v>1</v>
      </c>
    </row>
    <row r="39">
      <c r="A39" s="19" t="s">
        <v>178</v>
      </c>
      <c r="B39" s="19" t="s">
        <v>94</v>
      </c>
      <c r="C39" s="19" t="s">
        <v>154</v>
      </c>
      <c r="D39" s="19" t="s">
        <v>673</v>
      </c>
      <c r="E39" s="19">
        <v>1</v>
      </c>
    </row>
    <row r="40">
      <c r="A40" s="1" t="s">
        <v>87</v>
      </c>
      <c r="B40" s="1" t="s">
        <v>87</v>
      </c>
      <c r="C40" s="1">
        <f>SUBTOTAL(103,Elements13_8_102[Elemento])</f>
      </c>
      <c r="D40" s="1" t="s">
        <v>87</v>
      </c>
      <c r="E40" s="1">
        <f>SUBTOTAL(109,Elements13_8_102[Totais:])</f>
      </c>
    </row>
    <row r="43">
      <c r="A43" s="9" t="s">
        <v>53</v>
      </c>
      <c r="B43" s="9" t="s">
        <v>53</v>
      </c>
      <c r="C43" s="9" t="s">
        <v>53</v>
      </c>
      <c r="D43" s="9" t="s">
        <v>53</v>
      </c>
      <c r="E43" s="9" t="s">
        <v>53</v>
      </c>
    </row>
    <row r="44">
      <c r="A44" s="9" t="s">
        <v>53</v>
      </c>
      <c r="B44" s="9" t="s">
        <v>53</v>
      </c>
      <c r="C44" s="9" t="s">
        <v>53</v>
      </c>
      <c r="D44" s="9" t="s">
        <v>53</v>
      </c>
      <c r="E44" s="9" t="s">
        <v>53</v>
      </c>
    </row>
    <row r="46">
      <c r="A46" s="20" t="s">
        <v>150</v>
      </c>
      <c r="B46" s="20" t="s">
        <v>150</v>
      </c>
      <c r="C46" s="20" t="s">
        <v>150</v>
      </c>
      <c r="D46" s="20" t="s">
        <v>150</v>
      </c>
      <c r="E46" s="20" t="s">
        <v>150</v>
      </c>
    </row>
    <row r="47">
      <c r="A47" s="25" t="s">
        <v>87</v>
      </c>
      <c r="B47" s="25" t="s">
        <v>87</v>
      </c>
      <c r="C47" s="25" t="s">
        <v>87</v>
      </c>
      <c r="D47" s="25" t="s">
        <v>87</v>
      </c>
      <c r="E47" s="25" t="s">
        <v>87</v>
      </c>
    </row>
    <row r="48">
      <c r="A48" s="18" t="s">
        <v>173</v>
      </c>
      <c r="B48" s="18" t="s">
        <v>174</v>
      </c>
      <c r="C48" s="18" t="s">
        <v>175</v>
      </c>
      <c r="D48" s="18" t="s">
        <v>176</v>
      </c>
      <c r="E48" s="18" t="s">
        <v>177</v>
      </c>
    </row>
    <row r="49">
      <c r="A49" s="19" t="s">
        <v>178</v>
      </c>
      <c r="B49" s="19" t="s">
        <v>94</v>
      </c>
      <c r="C49" s="19" t="s">
        <v>155</v>
      </c>
      <c r="D49" s="19" t="s">
        <v>674</v>
      </c>
      <c r="E49" s="19">
        <v>1</v>
      </c>
    </row>
    <row r="50">
      <c r="A50" s="1" t="s">
        <v>87</v>
      </c>
      <c r="B50" s="1" t="s">
        <v>87</v>
      </c>
      <c r="C50" s="1">
        <f>SUBTOTAL(103,Elements13_8_103[Elemento])</f>
      </c>
      <c r="D50" s="1" t="s">
        <v>87</v>
      </c>
      <c r="E50" s="1">
        <f>SUBTOTAL(109,Elements13_8_103[Totais:])</f>
      </c>
    </row>
  </sheetData>
  <mergeCells>
    <mergeCell ref="A1:E2"/>
    <mergeCell ref="A4:E4"/>
    <mergeCell ref="A5:E5"/>
    <mergeCell ref="A32:E33"/>
    <mergeCell ref="A35:E35"/>
    <mergeCell ref="A36:E36"/>
    <mergeCell ref="A43:E44"/>
    <mergeCell ref="A46:E46"/>
    <mergeCell ref="A47:E47"/>
  </mergeCells>
  <hyperlinks>
    <hyperlink ref="A1" r:id="rId4"/>
    <hyperlink ref="B1" r:id="rId5"/>
    <hyperlink ref="C1" r:id="rId6"/>
    <hyperlink ref="D1" r:id="rId7"/>
    <hyperlink ref="E1" r:id="rId8"/>
    <hyperlink ref="A2" r:id="rId9"/>
    <hyperlink ref="B2" r:id="rId10"/>
    <hyperlink ref="C2" r:id="rId11"/>
    <hyperlink ref="D2" r:id="rId12"/>
    <hyperlink ref="E2" r:id="rId13"/>
    <hyperlink ref="A4" r:id="rId14"/>
    <hyperlink ref="B4" r:id="rId15"/>
    <hyperlink ref="C4" r:id="rId16"/>
    <hyperlink ref="D4" r:id="rId17"/>
    <hyperlink ref="E4" r:id="rId18"/>
    <hyperlink ref="A32" r:id="rId19"/>
    <hyperlink ref="B32" r:id="rId20"/>
    <hyperlink ref="C32" r:id="rId21"/>
    <hyperlink ref="D32" r:id="rId22"/>
    <hyperlink ref="E32" r:id="rId23"/>
    <hyperlink ref="A33" r:id="rId24"/>
    <hyperlink ref="B33" r:id="rId25"/>
    <hyperlink ref="C33" r:id="rId26"/>
    <hyperlink ref="D33" r:id="rId27"/>
    <hyperlink ref="E33" r:id="rId28"/>
    <hyperlink ref="A35" r:id="rId29"/>
    <hyperlink ref="B35" r:id="rId30"/>
    <hyperlink ref="C35" r:id="rId31"/>
    <hyperlink ref="D35" r:id="rId32"/>
    <hyperlink ref="E35" r:id="rId33"/>
    <hyperlink ref="A43" r:id="rId34"/>
    <hyperlink ref="B43" r:id="rId35"/>
    <hyperlink ref="C43" r:id="rId36"/>
    <hyperlink ref="D43" r:id="rId37"/>
    <hyperlink ref="E43" r:id="rId38"/>
    <hyperlink ref="A44" r:id="rId39"/>
    <hyperlink ref="B44" r:id="rId40"/>
    <hyperlink ref="C44" r:id="rId41"/>
    <hyperlink ref="D44" r:id="rId42"/>
    <hyperlink ref="E44" r:id="rId43"/>
    <hyperlink ref="A46" r:id="rId44"/>
    <hyperlink ref="B46" r:id="rId45"/>
    <hyperlink ref="C46" r:id="rId46"/>
    <hyperlink ref="D46" r:id="rId47"/>
    <hyperlink ref="E46" r:id="rId48"/>
  </hyperlinks>
  <headerFooter/>
  <tableParts>
    <tablePart r:id="rId1"/>
    <tablePart r:id="rId2"/>
    <tablePart r:id="rId3"/>
  </tableParts>
</worksheet>
</file>

<file path=xl/worksheets/sheet3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12</v>
      </c>
      <c r="B2" s="12" t="s">
        <v>13</v>
      </c>
      <c r="C2" s="12" t="s">
        <v>14</v>
      </c>
      <c r="D2" s="12" t="s">
        <v>15</v>
      </c>
      <c r="E2" s="12" t="s">
        <v>16</v>
      </c>
      <c r="F2" s="12" t="s">
        <v>80</v>
      </c>
      <c r="G2" s="12">
        <v>96.5915</v>
      </c>
      <c r="H2" s="12">
        <v>115.76491275000001</v>
      </c>
      <c r="I2" s="12">
        <v>5776.669146225</v>
      </c>
    </row>
    <row r="5">
      <c r="A5" s="16" t="s">
        <v>81</v>
      </c>
      <c r="B5" s="16" t="s">
        <v>81</v>
      </c>
      <c r="C5" s="16" t="s">
        <v>81</v>
      </c>
      <c r="D5" s="16" t="s">
        <v>81</v>
      </c>
      <c r="E5" s="16" t="s">
        <v>81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82</v>
      </c>
      <c r="C7" s="18" t="s">
        <v>83</v>
      </c>
      <c r="D7" s="18" t="s">
        <v>84</v>
      </c>
      <c r="E7" s="18" t="s">
        <v>9</v>
      </c>
    </row>
    <row r="8">
      <c r="A8" s="19">
        <v>1</v>
      </c>
      <c r="B8" s="19" t="s">
        <v>85</v>
      </c>
      <c r="C8" s="19">
        <v>51</v>
      </c>
      <c r="D8" s="19" t="s">
        <v>86</v>
      </c>
      <c r="E8" s="19">
        <v>49.9020667451071</v>
      </c>
    </row>
    <row r="9">
      <c r="A9" s="19" t="s">
        <v>87</v>
      </c>
      <c r="B9" s="19" t="s">
        <v>87</v>
      </c>
      <c r="C9" s="19">
        <f>SUBTOTAL(109,Criteria_Summary13.8.1[Elementos])</f>
      </c>
      <c r="D9" s="19" t="s">
        <v>87</v>
      </c>
      <c r="E9" s="19">
        <f>SUBTOTAL(109,Criteria_Summary13.8.1[Total])</f>
      </c>
    </row>
    <row r="10">
      <c r="A10" s="20" t="s">
        <v>88</v>
      </c>
      <c r="B10" s="20">
        <v>0</v>
      </c>
      <c r="C10" s="21"/>
      <c r="D10" s="21"/>
      <c r="E10" s="20">
        <v>49.9</v>
      </c>
    </row>
    <row r="13">
      <c r="A13" s="20" t="s">
        <v>86</v>
      </c>
      <c r="B13" s="20" t="s">
        <v>86</v>
      </c>
      <c r="C13" s="20" t="s">
        <v>86</v>
      </c>
      <c r="D13" s="20" t="s">
        <v>86</v>
      </c>
      <c r="E13" s="20" t="s">
        <v>86</v>
      </c>
    </row>
    <row r="14">
      <c r="A14" s="22"/>
      <c r="B14" s="22"/>
      <c r="C14" s="22"/>
      <c r="D14" s="22"/>
      <c r="E14" s="22"/>
    </row>
    <row r="15">
      <c r="A15" s="23" t="s">
        <v>82</v>
      </c>
      <c r="B15" s="23" t="s">
        <v>83</v>
      </c>
      <c r="C15" s="23" t="s">
        <v>89</v>
      </c>
      <c r="D15" s="23" t="s">
        <v>89</v>
      </c>
      <c r="E15" s="23" t="s">
        <v>9</v>
      </c>
    </row>
    <row r="16">
      <c r="A16" s="19" t="s">
        <v>85</v>
      </c>
      <c r="B16" s="19">
        <v>51</v>
      </c>
      <c r="C16" s="19" t="s">
        <v>90</v>
      </c>
      <c r="D16" s="19" t="s">
        <v>90</v>
      </c>
      <c r="E16" s="19">
        <v>49.9020667451071</v>
      </c>
    </row>
    <row r="18">
      <c r="A18" s="24" t="s">
        <v>91</v>
      </c>
      <c r="B18" s="24" t="s">
        <v>91</v>
      </c>
      <c r="C18" s="24" t="s">
        <v>91</v>
      </c>
      <c r="D18" s="24" t="s">
        <v>91</v>
      </c>
      <c r="E18" s="24" t="s">
        <v>91</v>
      </c>
    </row>
    <row r="19">
      <c r="A19" s="23" t="s">
        <v>92</v>
      </c>
      <c r="B19" s="23" t="s">
        <v>92</v>
      </c>
      <c r="C19" s="23" t="s">
        <v>92</v>
      </c>
      <c r="D19" s="23" t="s">
        <v>93</v>
      </c>
      <c r="E19" s="23"/>
    </row>
    <row r="20">
      <c r="A20" s="19"/>
      <c r="B20" s="19"/>
      <c r="C20" s="19"/>
      <c r="D20" s="19" t="s">
        <v>94</v>
      </c>
      <c r="E20" s="19" t="s">
        <v>95</v>
      </c>
    </row>
    <row r="22">
      <c r="A22" s="24" t="s">
        <v>96</v>
      </c>
      <c r="B22" s="24" t="s">
        <v>96</v>
      </c>
      <c r="C22" s="24" t="s">
        <v>96</v>
      </c>
      <c r="D22" s="24" t="s">
        <v>96</v>
      </c>
      <c r="E22" s="24" t="s">
        <v>96</v>
      </c>
    </row>
    <row r="23">
      <c r="A23" s="23" t="s">
        <v>97</v>
      </c>
      <c r="B23" s="23"/>
      <c r="C23" s="23"/>
      <c r="D23" s="23" t="s">
        <v>82</v>
      </c>
      <c r="E23" s="23"/>
    </row>
    <row r="24">
      <c r="A24" s="19" t="s">
        <v>98</v>
      </c>
      <c r="B24" s="19" t="s">
        <v>98</v>
      </c>
      <c r="C24" s="19" t="s">
        <v>98</v>
      </c>
      <c r="D24" s="19" t="s">
        <v>99</v>
      </c>
      <c r="E24" s="19" t="s">
        <v>95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30.xml><?xml version="1.0" encoding="utf-8"?>
<worksheet xmlns:r="http://schemas.openxmlformats.org/officeDocument/2006/relationships" xmlns="http://schemas.openxmlformats.org/spreadsheetml/2006/main">
  <dimension ref="A1:E100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57</v>
      </c>
      <c r="B1" s="9" t="s">
        <v>57</v>
      </c>
      <c r="C1" s="9" t="s">
        <v>57</v>
      </c>
      <c r="D1" s="9" t="s">
        <v>57</v>
      </c>
      <c r="E1" s="9" t="s">
        <v>57</v>
      </c>
    </row>
    <row r="2">
      <c r="A2" s="9" t="s">
        <v>57</v>
      </c>
      <c r="B2" s="9" t="s">
        <v>57</v>
      </c>
      <c r="C2" s="9" t="s">
        <v>57</v>
      </c>
      <c r="D2" s="9" t="s">
        <v>57</v>
      </c>
      <c r="E2" s="9" t="s">
        <v>57</v>
      </c>
    </row>
    <row r="4">
      <c r="A4" s="20" t="s">
        <v>125</v>
      </c>
      <c r="B4" s="20" t="s">
        <v>125</v>
      </c>
      <c r="C4" s="20" t="s">
        <v>125</v>
      </c>
      <c r="D4" s="20" t="s">
        <v>125</v>
      </c>
      <c r="E4" s="20" t="s">
        <v>125</v>
      </c>
    </row>
    <row r="5">
      <c r="A5" s="25" t="s">
        <v>87</v>
      </c>
      <c r="B5" s="25" t="s">
        <v>87</v>
      </c>
      <c r="C5" s="25" t="s">
        <v>87</v>
      </c>
      <c r="D5" s="25" t="s">
        <v>87</v>
      </c>
      <c r="E5" s="25" t="s">
        <v>87</v>
      </c>
    </row>
    <row r="6">
      <c r="A6" s="18" t="s">
        <v>173</v>
      </c>
      <c r="B6" s="18" t="s">
        <v>174</v>
      </c>
      <c r="C6" s="18" t="s">
        <v>175</v>
      </c>
      <c r="D6" s="18" t="s">
        <v>176</v>
      </c>
      <c r="E6" s="18" t="s">
        <v>177</v>
      </c>
    </row>
    <row r="7">
      <c r="A7" s="19" t="s">
        <v>178</v>
      </c>
      <c r="B7" s="19" t="s">
        <v>94</v>
      </c>
      <c r="C7" s="19" t="s">
        <v>157</v>
      </c>
      <c r="D7" s="19" t="s">
        <v>675</v>
      </c>
      <c r="E7" s="19">
        <v>1</v>
      </c>
    </row>
    <row r="8">
      <c r="A8" s="19" t="s">
        <v>178</v>
      </c>
      <c r="B8" s="19" t="s">
        <v>94</v>
      </c>
      <c r="C8" s="19" t="s">
        <v>157</v>
      </c>
      <c r="D8" s="19" t="s">
        <v>676</v>
      </c>
      <c r="E8" s="19">
        <v>1</v>
      </c>
    </row>
    <row r="9">
      <c r="A9" s="19" t="s">
        <v>178</v>
      </c>
      <c r="B9" s="19" t="s">
        <v>94</v>
      </c>
      <c r="C9" s="19" t="s">
        <v>157</v>
      </c>
      <c r="D9" s="19" t="s">
        <v>677</v>
      </c>
      <c r="E9" s="19">
        <v>1</v>
      </c>
    </row>
    <row r="10">
      <c r="A10" s="19" t="s">
        <v>178</v>
      </c>
      <c r="B10" s="19" t="s">
        <v>94</v>
      </c>
      <c r="C10" s="19" t="s">
        <v>157</v>
      </c>
      <c r="D10" s="19" t="s">
        <v>678</v>
      </c>
      <c r="E10" s="19">
        <v>1</v>
      </c>
    </row>
    <row r="11">
      <c r="A11" s="19" t="s">
        <v>178</v>
      </c>
      <c r="B11" s="19" t="s">
        <v>94</v>
      </c>
      <c r="C11" s="19" t="s">
        <v>157</v>
      </c>
      <c r="D11" s="19" t="s">
        <v>679</v>
      </c>
      <c r="E11" s="19">
        <v>1</v>
      </c>
    </row>
    <row r="12">
      <c r="A12" s="19" t="s">
        <v>178</v>
      </c>
      <c r="B12" s="19" t="s">
        <v>94</v>
      </c>
      <c r="C12" s="19" t="s">
        <v>157</v>
      </c>
      <c r="D12" s="19" t="s">
        <v>680</v>
      </c>
      <c r="E12" s="19">
        <v>1</v>
      </c>
    </row>
    <row r="13">
      <c r="A13" s="19" t="s">
        <v>178</v>
      </c>
      <c r="B13" s="19" t="s">
        <v>94</v>
      </c>
      <c r="C13" s="19" t="s">
        <v>157</v>
      </c>
      <c r="D13" s="19" t="s">
        <v>681</v>
      </c>
      <c r="E13" s="19">
        <v>1</v>
      </c>
    </row>
    <row r="14">
      <c r="A14" s="19" t="s">
        <v>178</v>
      </c>
      <c r="B14" s="19" t="s">
        <v>94</v>
      </c>
      <c r="C14" s="19" t="s">
        <v>157</v>
      </c>
      <c r="D14" s="19" t="s">
        <v>682</v>
      </c>
      <c r="E14" s="19">
        <v>1</v>
      </c>
    </row>
    <row r="15">
      <c r="A15" s="19" t="s">
        <v>178</v>
      </c>
      <c r="B15" s="19" t="s">
        <v>94</v>
      </c>
      <c r="C15" s="19" t="s">
        <v>157</v>
      </c>
      <c r="D15" s="19" t="s">
        <v>683</v>
      </c>
      <c r="E15" s="19">
        <v>1</v>
      </c>
    </row>
    <row r="16">
      <c r="A16" s="19" t="s">
        <v>178</v>
      </c>
      <c r="B16" s="19" t="s">
        <v>94</v>
      </c>
      <c r="C16" s="19" t="s">
        <v>157</v>
      </c>
      <c r="D16" s="19" t="s">
        <v>684</v>
      </c>
      <c r="E16" s="19">
        <v>1</v>
      </c>
    </row>
    <row r="17">
      <c r="A17" s="19" t="s">
        <v>178</v>
      </c>
      <c r="B17" s="19" t="s">
        <v>94</v>
      </c>
      <c r="C17" s="19" t="s">
        <v>157</v>
      </c>
      <c r="D17" s="19" t="s">
        <v>685</v>
      </c>
      <c r="E17" s="19">
        <v>1</v>
      </c>
    </row>
    <row r="18">
      <c r="A18" s="19" t="s">
        <v>178</v>
      </c>
      <c r="B18" s="19" t="s">
        <v>94</v>
      </c>
      <c r="C18" s="19" t="s">
        <v>157</v>
      </c>
      <c r="D18" s="19" t="s">
        <v>686</v>
      </c>
      <c r="E18" s="19">
        <v>1</v>
      </c>
    </row>
    <row r="19">
      <c r="A19" s="19" t="s">
        <v>178</v>
      </c>
      <c r="B19" s="19" t="s">
        <v>94</v>
      </c>
      <c r="C19" s="19" t="s">
        <v>157</v>
      </c>
      <c r="D19" s="19" t="s">
        <v>687</v>
      </c>
      <c r="E19" s="19">
        <v>1</v>
      </c>
    </row>
    <row r="20">
      <c r="A20" s="19" t="s">
        <v>178</v>
      </c>
      <c r="B20" s="19" t="s">
        <v>94</v>
      </c>
      <c r="C20" s="19" t="s">
        <v>157</v>
      </c>
      <c r="D20" s="19" t="s">
        <v>688</v>
      </c>
      <c r="E20" s="19">
        <v>1</v>
      </c>
    </row>
    <row r="21">
      <c r="A21" s="19" t="s">
        <v>178</v>
      </c>
      <c r="B21" s="19" t="s">
        <v>94</v>
      </c>
      <c r="C21" s="19" t="s">
        <v>157</v>
      </c>
      <c r="D21" s="19" t="s">
        <v>689</v>
      </c>
      <c r="E21" s="19">
        <v>1</v>
      </c>
    </row>
    <row r="22">
      <c r="A22" s="19" t="s">
        <v>178</v>
      </c>
      <c r="B22" s="19" t="s">
        <v>94</v>
      </c>
      <c r="C22" s="19" t="s">
        <v>157</v>
      </c>
      <c r="D22" s="19" t="s">
        <v>690</v>
      </c>
      <c r="E22" s="19">
        <v>1</v>
      </c>
    </row>
    <row r="23">
      <c r="A23" s="19" t="s">
        <v>178</v>
      </c>
      <c r="B23" s="19" t="s">
        <v>94</v>
      </c>
      <c r="C23" s="19" t="s">
        <v>157</v>
      </c>
      <c r="D23" s="19" t="s">
        <v>691</v>
      </c>
      <c r="E23" s="19">
        <v>1</v>
      </c>
    </row>
    <row r="24">
      <c r="A24" s="1" t="s">
        <v>87</v>
      </c>
      <c r="B24" s="1" t="s">
        <v>87</v>
      </c>
      <c r="C24" s="1">
        <f>SUBTOTAL(103,Elements13_8_111[Elemento])</f>
      </c>
      <c r="D24" s="1" t="s">
        <v>87</v>
      </c>
      <c r="E24" s="1">
        <f>SUBTOTAL(109,Elements13_8_111[Totais:])</f>
      </c>
    </row>
    <row r="27">
      <c r="A27" s="9" t="s">
        <v>57</v>
      </c>
      <c r="B27" s="9" t="s">
        <v>57</v>
      </c>
      <c r="C27" s="9" t="s">
        <v>57</v>
      </c>
      <c r="D27" s="9" t="s">
        <v>57</v>
      </c>
      <c r="E27" s="9" t="s">
        <v>57</v>
      </c>
    </row>
    <row r="28">
      <c r="A28" s="9" t="s">
        <v>57</v>
      </c>
      <c r="B28" s="9" t="s">
        <v>57</v>
      </c>
      <c r="C28" s="9" t="s">
        <v>57</v>
      </c>
      <c r="D28" s="9" t="s">
        <v>57</v>
      </c>
      <c r="E28" s="9" t="s">
        <v>57</v>
      </c>
    </row>
    <row r="30">
      <c r="A30" s="20" t="s">
        <v>125</v>
      </c>
      <c r="B30" s="20" t="s">
        <v>125</v>
      </c>
      <c r="C30" s="20" t="s">
        <v>125</v>
      </c>
      <c r="D30" s="20" t="s">
        <v>125</v>
      </c>
      <c r="E30" s="20" t="s">
        <v>125</v>
      </c>
    </row>
    <row r="31">
      <c r="A31" s="25" t="s">
        <v>87</v>
      </c>
      <c r="B31" s="25" t="s">
        <v>87</v>
      </c>
      <c r="C31" s="25" t="s">
        <v>87</v>
      </c>
      <c r="D31" s="25" t="s">
        <v>87</v>
      </c>
      <c r="E31" s="25" t="s">
        <v>87</v>
      </c>
    </row>
    <row r="32">
      <c r="A32" s="18" t="s">
        <v>173</v>
      </c>
      <c r="B32" s="18" t="s">
        <v>174</v>
      </c>
      <c r="C32" s="18" t="s">
        <v>175</v>
      </c>
      <c r="D32" s="18" t="s">
        <v>176</v>
      </c>
      <c r="E32" s="18" t="s">
        <v>177</v>
      </c>
    </row>
    <row r="33">
      <c r="A33" s="19" t="s">
        <v>178</v>
      </c>
      <c r="B33" s="19" t="s">
        <v>94</v>
      </c>
      <c r="C33" s="19" t="s">
        <v>158</v>
      </c>
      <c r="D33" s="19" t="s">
        <v>692</v>
      </c>
      <c r="E33" s="19">
        <v>1</v>
      </c>
    </row>
    <row r="34">
      <c r="A34" s="19" t="s">
        <v>178</v>
      </c>
      <c r="B34" s="19" t="s">
        <v>94</v>
      </c>
      <c r="C34" s="19" t="s">
        <v>158</v>
      </c>
      <c r="D34" s="19" t="s">
        <v>693</v>
      </c>
      <c r="E34" s="19">
        <v>1</v>
      </c>
    </row>
    <row r="35">
      <c r="A35" s="19" t="s">
        <v>178</v>
      </c>
      <c r="B35" s="19" t="s">
        <v>94</v>
      </c>
      <c r="C35" s="19" t="s">
        <v>158</v>
      </c>
      <c r="D35" s="19" t="s">
        <v>694</v>
      </c>
      <c r="E35" s="19">
        <v>1</v>
      </c>
    </row>
    <row r="36">
      <c r="A36" s="19" t="s">
        <v>178</v>
      </c>
      <c r="B36" s="19" t="s">
        <v>94</v>
      </c>
      <c r="C36" s="19" t="s">
        <v>158</v>
      </c>
      <c r="D36" s="19" t="s">
        <v>695</v>
      </c>
      <c r="E36" s="19">
        <v>1</v>
      </c>
    </row>
    <row r="37">
      <c r="A37" s="19" t="s">
        <v>178</v>
      </c>
      <c r="B37" s="19" t="s">
        <v>94</v>
      </c>
      <c r="C37" s="19" t="s">
        <v>158</v>
      </c>
      <c r="D37" s="19" t="s">
        <v>696</v>
      </c>
      <c r="E37" s="19">
        <v>1</v>
      </c>
    </row>
    <row r="38">
      <c r="A38" s="19" t="s">
        <v>178</v>
      </c>
      <c r="B38" s="19" t="s">
        <v>94</v>
      </c>
      <c r="C38" s="19" t="s">
        <v>158</v>
      </c>
      <c r="D38" s="19" t="s">
        <v>697</v>
      </c>
      <c r="E38" s="19">
        <v>1</v>
      </c>
    </row>
    <row r="39">
      <c r="A39" s="19" t="s">
        <v>178</v>
      </c>
      <c r="B39" s="19" t="s">
        <v>94</v>
      </c>
      <c r="C39" s="19" t="s">
        <v>158</v>
      </c>
      <c r="D39" s="19" t="s">
        <v>698</v>
      </c>
      <c r="E39" s="19">
        <v>1</v>
      </c>
    </row>
    <row r="40">
      <c r="A40" s="19" t="s">
        <v>178</v>
      </c>
      <c r="B40" s="19" t="s">
        <v>94</v>
      </c>
      <c r="C40" s="19" t="s">
        <v>158</v>
      </c>
      <c r="D40" s="19" t="s">
        <v>699</v>
      </c>
      <c r="E40" s="19">
        <v>1</v>
      </c>
    </row>
    <row r="41">
      <c r="A41" s="19" t="s">
        <v>178</v>
      </c>
      <c r="B41" s="19" t="s">
        <v>94</v>
      </c>
      <c r="C41" s="19" t="s">
        <v>158</v>
      </c>
      <c r="D41" s="19" t="s">
        <v>700</v>
      </c>
      <c r="E41" s="19">
        <v>1</v>
      </c>
    </row>
    <row r="42">
      <c r="A42" s="19" t="s">
        <v>178</v>
      </c>
      <c r="B42" s="19" t="s">
        <v>94</v>
      </c>
      <c r="C42" s="19" t="s">
        <v>158</v>
      </c>
      <c r="D42" s="19" t="s">
        <v>701</v>
      </c>
      <c r="E42" s="19">
        <v>1</v>
      </c>
    </row>
    <row r="43">
      <c r="A43" s="19" t="s">
        <v>178</v>
      </c>
      <c r="B43" s="19" t="s">
        <v>94</v>
      </c>
      <c r="C43" s="19" t="s">
        <v>158</v>
      </c>
      <c r="D43" s="19" t="s">
        <v>702</v>
      </c>
      <c r="E43" s="19">
        <v>1</v>
      </c>
    </row>
    <row r="44">
      <c r="A44" s="19" t="s">
        <v>178</v>
      </c>
      <c r="B44" s="19" t="s">
        <v>94</v>
      </c>
      <c r="C44" s="19" t="s">
        <v>158</v>
      </c>
      <c r="D44" s="19" t="s">
        <v>703</v>
      </c>
      <c r="E44" s="19">
        <v>1</v>
      </c>
    </row>
    <row r="45">
      <c r="A45" s="19" t="s">
        <v>178</v>
      </c>
      <c r="B45" s="19" t="s">
        <v>94</v>
      </c>
      <c r="C45" s="19" t="s">
        <v>158</v>
      </c>
      <c r="D45" s="19" t="s">
        <v>704</v>
      </c>
      <c r="E45" s="19">
        <v>1</v>
      </c>
    </row>
    <row r="46">
      <c r="A46" s="19" t="s">
        <v>178</v>
      </c>
      <c r="B46" s="19" t="s">
        <v>94</v>
      </c>
      <c r="C46" s="19" t="s">
        <v>158</v>
      </c>
      <c r="D46" s="19" t="s">
        <v>705</v>
      </c>
      <c r="E46" s="19">
        <v>1</v>
      </c>
    </row>
    <row r="47">
      <c r="A47" s="19" t="s">
        <v>178</v>
      </c>
      <c r="B47" s="19" t="s">
        <v>94</v>
      </c>
      <c r="C47" s="19" t="s">
        <v>158</v>
      </c>
      <c r="D47" s="19" t="s">
        <v>706</v>
      </c>
      <c r="E47" s="19">
        <v>1</v>
      </c>
    </row>
    <row r="48">
      <c r="A48" s="19" t="s">
        <v>178</v>
      </c>
      <c r="B48" s="19" t="s">
        <v>94</v>
      </c>
      <c r="C48" s="19" t="s">
        <v>158</v>
      </c>
      <c r="D48" s="19" t="s">
        <v>707</v>
      </c>
      <c r="E48" s="19">
        <v>1</v>
      </c>
    </row>
    <row r="49">
      <c r="A49" s="19" t="s">
        <v>178</v>
      </c>
      <c r="B49" s="19" t="s">
        <v>94</v>
      </c>
      <c r="C49" s="19" t="s">
        <v>158</v>
      </c>
      <c r="D49" s="19" t="s">
        <v>708</v>
      </c>
      <c r="E49" s="19">
        <v>1</v>
      </c>
    </row>
    <row r="50">
      <c r="A50" s="19" t="s">
        <v>178</v>
      </c>
      <c r="B50" s="19" t="s">
        <v>94</v>
      </c>
      <c r="C50" s="19" t="s">
        <v>158</v>
      </c>
      <c r="D50" s="19" t="s">
        <v>709</v>
      </c>
      <c r="E50" s="19">
        <v>1</v>
      </c>
    </row>
    <row r="51">
      <c r="A51" s="19" t="s">
        <v>178</v>
      </c>
      <c r="B51" s="19" t="s">
        <v>94</v>
      </c>
      <c r="C51" s="19" t="s">
        <v>158</v>
      </c>
      <c r="D51" s="19" t="s">
        <v>710</v>
      </c>
      <c r="E51" s="19">
        <v>1</v>
      </c>
    </row>
    <row r="52">
      <c r="A52" s="19" t="s">
        <v>178</v>
      </c>
      <c r="B52" s="19" t="s">
        <v>94</v>
      </c>
      <c r="C52" s="19" t="s">
        <v>158</v>
      </c>
      <c r="D52" s="19" t="s">
        <v>711</v>
      </c>
      <c r="E52" s="19">
        <v>1</v>
      </c>
    </row>
    <row r="53">
      <c r="A53" s="19" t="s">
        <v>178</v>
      </c>
      <c r="B53" s="19" t="s">
        <v>94</v>
      </c>
      <c r="C53" s="19" t="s">
        <v>158</v>
      </c>
      <c r="D53" s="19" t="s">
        <v>712</v>
      </c>
      <c r="E53" s="19">
        <v>1</v>
      </c>
    </row>
    <row r="54">
      <c r="A54" s="19" t="s">
        <v>178</v>
      </c>
      <c r="B54" s="19" t="s">
        <v>94</v>
      </c>
      <c r="C54" s="19" t="s">
        <v>158</v>
      </c>
      <c r="D54" s="19" t="s">
        <v>713</v>
      </c>
      <c r="E54" s="19">
        <v>1</v>
      </c>
    </row>
    <row r="55">
      <c r="A55" s="19" t="s">
        <v>178</v>
      </c>
      <c r="B55" s="19" t="s">
        <v>94</v>
      </c>
      <c r="C55" s="19" t="s">
        <v>158</v>
      </c>
      <c r="D55" s="19" t="s">
        <v>714</v>
      </c>
      <c r="E55" s="19">
        <v>1</v>
      </c>
    </row>
    <row r="56">
      <c r="A56" s="19" t="s">
        <v>178</v>
      </c>
      <c r="B56" s="19" t="s">
        <v>94</v>
      </c>
      <c r="C56" s="19" t="s">
        <v>158</v>
      </c>
      <c r="D56" s="19" t="s">
        <v>715</v>
      </c>
      <c r="E56" s="19">
        <v>1</v>
      </c>
    </row>
    <row r="57">
      <c r="A57" s="1" t="s">
        <v>87</v>
      </c>
      <c r="B57" s="1" t="s">
        <v>87</v>
      </c>
      <c r="C57" s="1">
        <f>SUBTOTAL(103,Elements13_8_112[Elemento])</f>
      </c>
      <c r="D57" s="1" t="s">
        <v>87</v>
      </c>
      <c r="E57" s="1">
        <f>SUBTOTAL(109,Elements13_8_112[Totais:])</f>
      </c>
    </row>
    <row r="60">
      <c r="A60" s="9" t="s">
        <v>57</v>
      </c>
      <c r="B60" s="9" t="s">
        <v>57</v>
      </c>
      <c r="C60" s="9" t="s">
        <v>57</v>
      </c>
      <c r="D60" s="9" t="s">
        <v>57</v>
      </c>
      <c r="E60" s="9" t="s">
        <v>57</v>
      </c>
    </row>
    <row r="61">
      <c r="A61" s="9" t="s">
        <v>57</v>
      </c>
      <c r="B61" s="9" t="s">
        <v>57</v>
      </c>
      <c r="C61" s="9" t="s">
        <v>57</v>
      </c>
      <c r="D61" s="9" t="s">
        <v>57</v>
      </c>
      <c r="E61" s="9" t="s">
        <v>57</v>
      </c>
    </row>
    <row r="63">
      <c r="A63" s="20" t="s">
        <v>125</v>
      </c>
      <c r="B63" s="20" t="s">
        <v>125</v>
      </c>
      <c r="C63" s="20" t="s">
        <v>125</v>
      </c>
      <c r="D63" s="20" t="s">
        <v>125</v>
      </c>
      <c r="E63" s="20" t="s">
        <v>125</v>
      </c>
    </row>
    <row r="64">
      <c r="A64" s="25" t="s">
        <v>87</v>
      </c>
      <c r="B64" s="25" t="s">
        <v>87</v>
      </c>
      <c r="C64" s="25" t="s">
        <v>87</v>
      </c>
      <c r="D64" s="25" t="s">
        <v>87</v>
      </c>
      <c r="E64" s="25" t="s">
        <v>87</v>
      </c>
    </row>
    <row r="65">
      <c r="A65" s="18" t="s">
        <v>173</v>
      </c>
      <c r="B65" s="18" t="s">
        <v>174</v>
      </c>
      <c r="C65" s="18" t="s">
        <v>175</v>
      </c>
      <c r="D65" s="18" t="s">
        <v>176</v>
      </c>
      <c r="E65" s="18" t="s">
        <v>177</v>
      </c>
    </row>
    <row r="66">
      <c r="A66" s="19" t="s">
        <v>178</v>
      </c>
      <c r="B66" s="19" t="s">
        <v>94</v>
      </c>
      <c r="C66" s="19" t="s">
        <v>160</v>
      </c>
      <c r="D66" s="19" t="s">
        <v>716</v>
      </c>
      <c r="E66" s="19">
        <v>1</v>
      </c>
    </row>
    <row r="67">
      <c r="A67" s="19" t="s">
        <v>178</v>
      </c>
      <c r="B67" s="19" t="s">
        <v>94</v>
      </c>
      <c r="C67" s="19" t="s">
        <v>160</v>
      </c>
      <c r="D67" s="19" t="s">
        <v>717</v>
      </c>
      <c r="E67" s="19">
        <v>1</v>
      </c>
    </row>
    <row r="68">
      <c r="A68" s="19" t="s">
        <v>178</v>
      </c>
      <c r="B68" s="19" t="s">
        <v>94</v>
      </c>
      <c r="C68" s="19" t="s">
        <v>160</v>
      </c>
      <c r="D68" s="19" t="s">
        <v>718</v>
      </c>
      <c r="E68" s="19">
        <v>1</v>
      </c>
    </row>
    <row r="69">
      <c r="A69" s="19" t="s">
        <v>178</v>
      </c>
      <c r="B69" s="19" t="s">
        <v>94</v>
      </c>
      <c r="C69" s="19" t="s">
        <v>160</v>
      </c>
      <c r="D69" s="19" t="s">
        <v>719</v>
      </c>
      <c r="E69" s="19">
        <v>1</v>
      </c>
    </row>
    <row r="70">
      <c r="A70" s="19" t="s">
        <v>178</v>
      </c>
      <c r="B70" s="19" t="s">
        <v>94</v>
      </c>
      <c r="C70" s="19" t="s">
        <v>160</v>
      </c>
      <c r="D70" s="19" t="s">
        <v>720</v>
      </c>
      <c r="E70" s="19">
        <v>1</v>
      </c>
    </row>
    <row r="71">
      <c r="A71" s="19" t="s">
        <v>178</v>
      </c>
      <c r="B71" s="19" t="s">
        <v>94</v>
      </c>
      <c r="C71" s="19" t="s">
        <v>160</v>
      </c>
      <c r="D71" s="19" t="s">
        <v>721</v>
      </c>
      <c r="E71" s="19">
        <v>1</v>
      </c>
    </row>
    <row r="72">
      <c r="A72" s="19" t="s">
        <v>178</v>
      </c>
      <c r="B72" s="19" t="s">
        <v>94</v>
      </c>
      <c r="C72" s="19" t="s">
        <v>160</v>
      </c>
      <c r="D72" s="19" t="s">
        <v>722</v>
      </c>
      <c r="E72" s="19">
        <v>1</v>
      </c>
    </row>
    <row r="73">
      <c r="A73" s="19" t="s">
        <v>178</v>
      </c>
      <c r="B73" s="19" t="s">
        <v>94</v>
      </c>
      <c r="C73" s="19" t="s">
        <v>160</v>
      </c>
      <c r="D73" s="19" t="s">
        <v>723</v>
      </c>
      <c r="E73" s="19">
        <v>1</v>
      </c>
    </row>
    <row r="74">
      <c r="A74" s="19" t="s">
        <v>178</v>
      </c>
      <c r="B74" s="19" t="s">
        <v>94</v>
      </c>
      <c r="C74" s="19" t="s">
        <v>160</v>
      </c>
      <c r="D74" s="19" t="s">
        <v>724</v>
      </c>
      <c r="E74" s="19">
        <v>1</v>
      </c>
    </row>
    <row r="75">
      <c r="A75" s="19" t="s">
        <v>178</v>
      </c>
      <c r="B75" s="19" t="s">
        <v>94</v>
      </c>
      <c r="C75" s="19" t="s">
        <v>160</v>
      </c>
      <c r="D75" s="19" t="s">
        <v>725</v>
      </c>
      <c r="E75" s="19">
        <v>1</v>
      </c>
    </row>
    <row r="76">
      <c r="A76" s="19" t="s">
        <v>178</v>
      </c>
      <c r="B76" s="19" t="s">
        <v>94</v>
      </c>
      <c r="C76" s="19" t="s">
        <v>160</v>
      </c>
      <c r="D76" s="19" t="s">
        <v>726</v>
      </c>
      <c r="E76" s="19">
        <v>1</v>
      </c>
    </row>
    <row r="77">
      <c r="A77" s="19" t="s">
        <v>178</v>
      </c>
      <c r="B77" s="19" t="s">
        <v>94</v>
      </c>
      <c r="C77" s="19" t="s">
        <v>160</v>
      </c>
      <c r="D77" s="19" t="s">
        <v>727</v>
      </c>
      <c r="E77" s="19">
        <v>1</v>
      </c>
    </row>
    <row r="78">
      <c r="A78" s="19" t="s">
        <v>178</v>
      </c>
      <c r="B78" s="19" t="s">
        <v>94</v>
      </c>
      <c r="C78" s="19" t="s">
        <v>160</v>
      </c>
      <c r="D78" s="19" t="s">
        <v>728</v>
      </c>
      <c r="E78" s="19">
        <v>1</v>
      </c>
    </row>
    <row r="79">
      <c r="A79" s="19" t="s">
        <v>178</v>
      </c>
      <c r="B79" s="19" t="s">
        <v>94</v>
      </c>
      <c r="C79" s="19" t="s">
        <v>160</v>
      </c>
      <c r="D79" s="19" t="s">
        <v>729</v>
      </c>
      <c r="E79" s="19">
        <v>1</v>
      </c>
    </row>
    <row r="80">
      <c r="A80" s="19" t="s">
        <v>178</v>
      </c>
      <c r="B80" s="19" t="s">
        <v>94</v>
      </c>
      <c r="C80" s="19" t="s">
        <v>160</v>
      </c>
      <c r="D80" s="19" t="s">
        <v>730</v>
      </c>
      <c r="E80" s="19">
        <v>1</v>
      </c>
    </row>
    <row r="81">
      <c r="A81" s="19" t="s">
        <v>178</v>
      </c>
      <c r="B81" s="19" t="s">
        <v>94</v>
      </c>
      <c r="C81" s="19" t="s">
        <v>160</v>
      </c>
      <c r="D81" s="19" t="s">
        <v>731</v>
      </c>
      <c r="E81" s="19">
        <v>1</v>
      </c>
    </row>
    <row r="82">
      <c r="A82" s="19" t="s">
        <v>178</v>
      </c>
      <c r="B82" s="19" t="s">
        <v>94</v>
      </c>
      <c r="C82" s="19" t="s">
        <v>160</v>
      </c>
      <c r="D82" s="19" t="s">
        <v>732</v>
      </c>
      <c r="E82" s="19">
        <v>1</v>
      </c>
    </row>
    <row r="83">
      <c r="A83" s="19" t="s">
        <v>178</v>
      </c>
      <c r="B83" s="19" t="s">
        <v>94</v>
      </c>
      <c r="C83" s="19" t="s">
        <v>160</v>
      </c>
      <c r="D83" s="19" t="s">
        <v>733</v>
      </c>
      <c r="E83" s="19">
        <v>1</v>
      </c>
    </row>
    <row r="84">
      <c r="A84" s="19" t="s">
        <v>178</v>
      </c>
      <c r="B84" s="19" t="s">
        <v>94</v>
      </c>
      <c r="C84" s="19" t="s">
        <v>160</v>
      </c>
      <c r="D84" s="19" t="s">
        <v>734</v>
      </c>
      <c r="E84" s="19">
        <v>1</v>
      </c>
    </row>
    <row r="85">
      <c r="A85" s="19" t="s">
        <v>178</v>
      </c>
      <c r="B85" s="19" t="s">
        <v>94</v>
      </c>
      <c r="C85" s="19" t="s">
        <v>160</v>
      </c>
      <c r="D85" s="19" t="s">
        <v>735</v>
      </c>
      <c r="E85" s="19">
        <v>1</v>
      </c>
    </row>
    <row r="86">
      <c r="A86" s="19" t="s">
        <v>178</v>
      </c>
      <c r="B86" s="19" t="s">
        <v>94</v>
      </c>
      <c r="C86" s="19" t="s">
        <v>160</v>
      </c>
      <c r="D86" s="19" t="s">
        <v>736</v>
      </c>
      <c r="E86" s="19">
        <v>1</v>
      </c>
    </row>
    <row r="87">
      <c r="A87" s="19" t="s">
        <v>178</v>
      </c>
      <c r="B87" s="19" t="s">
        <v>94</v>
      </c>
      <c r="C87" s="19" t="s">
        <v>160</v>
      </c>
      <c r="D87" s="19" t="s">
        <v>737</v>
      </c>
      <c r="E87" s="19">
        <v>1</v>
      </c>
    </row>
    <row r="88">
      <c r="A88" s="19" t="s">
        <v>178</v>
      </c>
      <c r="B88" s="19" t="s">
        <v>94</v>
      </c>
      <c r="C88" s="19" t="s">
        <v>160</v>
      </c>
      <c r="D88" s="19" t="s">
        <v>738</v>
      </c>
      <c r="E88" s="19">
        <v>1</v>
      </c>
    </row>
    <row r="89">
      <c r="A89" s="19" t="s">
        <v>178</v>
      </c>
      <c r="B89" s="19" t="s">
        <v>94</v>
      </c>
      <c r="C89" s="19" t="s">
        <v>160</v>
      </c>
      <c r="D89" s="19" t="s">
        <v>739</v>
      </c>
      <c r="E89" s="19">
        <v>1</v>
      </c>
    </row>
    <row r="90">
      <c r="A90" s="19" t="s">
        <v>178</v>
      </c>
      <c r="B90" s="19" t="s">
        <v>94</v>
      </c>
      <c r="C90" s="19" t="s">
        <v>160</v>
      </c>
      <c r="D90" s="19" t="s">
        <v>740</v>
      </c>
      <c r="E90" s="19">
        <v>1</v>
      </c>
    </row>
    <row r="91">
      <c r="A91" s="19" t="s">
        <v>178</v>
      </c>
      <c r="B91" s="19" t="s">
        <v>94</v>
      </c>
      <c r="C91" s="19" t="s">
        <v>160</v>
      </c>
      <c r="D91" s="19" t="s">
        <v>741</v>
      </c>
      <c r="E91" s="19">
        <v>1</v>
      </c>
    </row>
    <row r="92">
      <c r="A92" s="19" t="s">
        <v>178</v>
      </c>
      <c r="B92" s="19" t="s">
        <v>94</v>
      </c>
      <c r="C92" s="19" t="s">
        <v>160</v>
      </c>
      <c r="D92" s="19" t="s">
        <v>742</v>
      </c>
      <c r="E92" s="19">
        <v>1</v>
      </c>
    </row>
    <row r="93">
      <c r="A93" s="19" t="s">
        <v>178</v>
      </c>
      <c r="B93" s="19" t="s">
        <v>94</v>
      </c>
      <c r="C93" s="19" t="s">
        <v>160</v>
      </c>
      <c r="D93" s="19" t="s">
        <v>743</v>
      </c>
      <c r="E93" s="19">
        <v>1</v>
      </c>
    </row>
    <row r="94">
      <c r="A94" s="19" t="s">
        <v>178</v>
      </c>
      <c r="B94" s="19" t="s">
        <v>94</v>
      </c>
      <c r="C94" s="19" t="s">
        <v>160</v>
      </c>
      <c r="D94" s="19" t="s">
        <v>744</v>
      </c>
      <c r="E94" s="19">
        <v>1</v>
      </c>
    </row>
    <row r="95">
      <c r="A95" s="19" t="s">
        <v>178</v>
      </c>
      <c r="B95" s="19" t="s">
        <v>94</v>
      </c>
      <c r="C95" s="19" t="s">
        <v>160</v>
      </c>
      <c r="D95" s="19" t="s">
        <v>745</v>
      </c>
      <c r="E95" s="19">
        <v>1</v>
      </c>
    </row>
    <row r="96">
      <c r="A96" s="19" t="s">
        <v>178</v>
      </c>
      <c r="B96" s="19" t="s">
        <v>94</v>
      </c>
      <c r="C96" s="19" t="s">
        <v>160</v>
      </c>
      <c r="D96" s="19" t="s">
        <v>746</v>
      </c>
      <c r="E96" s="19">
        <v>1</v>
      </c>
    </row>
    <row r="97">
      <c r="A97" s="19" t="s">
        <v>178</v>
      </c>
      <c r="B97" s="19" t="s">
        <v>94</v>
      </c>
      <c r="C97" s="19" t="s">
        <v>160</v>
      </c>
      <c r="D97" s="19" t="s">
        <v>747</v>
      </c>
      <c r="E97" s="19">
        <v>1</v>
      </c>
    </row>
    <row r="98">
      <c r="A98" s="19" t="s">
        <v>178</v>
      </c>
      <c r="B98" s="19" t="s">
        <v>94</v>
      </c>
      <c r="C98" s="19" t="s">
        <v>160</v>
      </c>
      <c r="D98" s="19" t="s">
        <v>748</v>
      </c>
      <c r="E98" s="19">
        <v>1</v>
      </c>
    </row>
    <row r="99">
      <c r="A99" s="19" t="s">
        <v>178</v>
      </c>
      <c r="B99" s="19" t="s">
        <v>94</v>
      </c>
      <c r="C99" s="19" t="s">
        <v>160</v>
      </c>
      <c r="D99" s="19" t="s">
        <v>749</v>
      </c>
      <c r="E99" s="19">
        <v>1</v>
      </c>
    </row>
    <row r="100">
      <c r="A100" s="1" t="s">
        <v>87</v>
      </c>
      <c r="B100" s="1" t="s">
        <v>87</v>
      </c>
      <c r="C100" s="1">
        <f>SUBTOTAL(103,Elements13_8_113[Elemento])</f>
      </c>
      <c r="D100" s="1" t="s">
        <v>87</v>
      </c>
      <c r="E100" s="1">
        <f>SUBTOTAL(109,Elements13_8_113[Totais:])</f>
      </c>
    </row>
  </sheetData>
  <mergeCells>
    <mergeCell ref="A1:E2"/>
    <mergeCell ref="A4:E4"/>
    <mergeCell ref="A5:E5"/>
    <mergeCell ref="A27:E28"/>
    <mergeCell ref="A30:E30"/>
    <mergeCell ref="A31:E31"/>
    <mergeCell ref="A60:E61"/>
    <mergeCell ref="A63:E63"/>
    <mergeCell ref="A64:E64"/>
  </mergeCells>
  <hyperlinks>
    <hyperlink ref="A1" r:id="rId4"/>
    <hyperlink ref="B1" r:id="rId5"/>
    <hyperlink ref="C1" r:id="rId6"/>
    <hyperlink ref="D1" r:id="rId7"/>
    <hyperlink ref="E1" r:id="rId8"/>
    <hyperlink ref="A2" r:id="rId9"/>
    <hyperlink ref="B2" r:id="rId10"/>
    <hyperlink ref="C2" r:id="rId11"/>
    <hyperlink ref="D2" r:id="rId12"/>
    <hyperlink ref="E2" r:id="rId13"/>
    <hyperlink ref="A4" r:id="rId14"/>
    <hyperlink ref="B4" r:id="rId15"/>
    <hyperlink ref="C4" r:id="rId16"/>
    <hyperlink ref="D4" r:id="rId17"/>
    <hyperlink ref="E4" r:id="rId18"/>
    <hyperlink ref="A27" r:id="rId19"/>
    <hyperlink ref="B27" r:id="rId20"/>
    <hyperlink ref="C27" r:id="rId21"/>
    <hyperlink ref="D27" r:id="rId22"/>
    <hyperlink ref="E27" r:id="rId23"/>
    <hyperlink ref="A28" r:id="rId24"/>
    <hyperlink ref="B28" r:id="rId25"/>
    <hyperlink ref="C28" r:id="rId26"/>
    <hyperlink ref="D28" r:id="rId27"/>
    <hyperlink ref="E28" r:id="rId28"/>
    <hyperlink ref="A30" r:id="rId29"/>
    <hyperlink ref="B30" r:id="rId30"/>
    <hyperlink ref="C30" r:id="rId31"/>
    <hyperlink ref="D30" r:id="rId32"/>
    <hyperlink ref="E30" r:id="rId33"/>
    <hyperlink ref="A60" r:id="rId34"/>
    <hyperlink ref="B60" r:id="rId35"/>
    <hyperlink ref="C60" r:id="rId36"/>
    <hyperlink ref="D60" r:id="rId37"/>
    <hyperlink ref="E60" r:id="rId38"/>
    <hyperlink ref="A61" r:id="rId39"/>
    <hyperlink ref="B61" r:id="rId40"/>
    <hyperlink ref="C61" r:id="rId41"/>
    <hyperlink ref="D61" r:id="rId42"/>
    <hyperlink ref="E61" r:id="rId43"/>
    <hyperlink ref="A63" r:id="rId44"/>
    <hyperlink ref="B63" r:id="rId45"/>
    <hyperlink ref="C63" r:id="rId46"/>
    <hyperlink ref="D63" r:id="rId47"/>
    <hyperlink ref="E63" r:id="rId48"/>
  </hyperlinks>
  <headerFooter/>
  <tableParts>
    <tablePart r:id="rId1"/>
    <tablePart r:id="rId2"/>
    <tablePart r:id="rId3"/>
  </tableParts>
</worksheet>
</file>

<file path=xl/worksheets/sheet31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62</v>
      </c>
      <c r="B1" s="9" t="s">
        <v>62</v>
      </c>
      <c r="C1" s="9" t="s">
        <v>62</v>
      </c>
      <c r="D1" s="9" t="s">
        <v>62</v>
      </c>
      <c r="E1" s="9" t="s">
        <v>62</v>
      </c>
    </row>
    <row r="2">
      <c r="A2" s="9" t="s">
        <v>62</v>
      </c>
      <c r="B2" s="9" t="s">
        <v>62</v>
      </c>
      <c r="C2" s="9" t="s">
        <v>62</v>
      </c>
      <c r="D2" s="9" t="s">
        <v>62</v>
      </c>
      <c r="E2" s="9" t="s">
        <v>62</v>
      </c>
    </row>
    <row r="4">
      <c r="A4" s="20" t="s">
        <v>114</v>
      </c>
      <c r="B4" s="20" t="s">
        <v>114</v>
      </c>
      <c r="C4" s="20" t="s">
        <v>114</v>
      </c>
      <c r="D4" s="20" t="s">
        <v>114</v>
      </c>
      <c r="E4" s="20" t="s">
        <v>114</v>
      </c>
    </row>
    <row r="5">
      <c r="A5" s="25" t="s">
        <v>87</v>
      </c>
      <c r="B5" s="25" t="s">
        <v>87</v>
      </c>
      <c r="C5" s="25" t="s">
        <v>87</v>
      </c>
      <c r="D5" s="25" t="s">
        <v>87</v>
      </c>
      <c r="E5" s="25" t="s">
        <v>87</v>
      </c>
    </row>
    <row r="6">
      <c r="A6" s="18" t="s">
        <v>173</v>
      </c>
      <c r="B6" s="18" t="s">
        <v>174</v>
      </c>
      <c r="C6" s="18" t="s">
        <v>175</v>
      </c>
      <c r="D6" s="18" t="s">
        <v>176</v>
      </c>
      <c r="E6" s="18" t="s">
        <v>177</v>
      </c>
    </row>
    <row r="7">
      <c r="A7" s="19" t="s">
        <v>178</v>
      </c>
      <c r="B7" s="19" t="s">
        <v>94</v>
      </c>
      <c r="C7" s="19" t="s">
        <v>162</v>
      </c>
      <c r="D7" s="19" t="s">
        <v>750</v>
      </c>
      <c r="E7" s="19">
        <v>1</v>
      </c>
    </row>
    <row r="8">
      <c r="A8" s="1" t="s">
        <v>87</v>
      </c>
      <c r="B8" s="1" t="s">
        <v>87</v>
      </c>
      <c r="C8" s="1">
        <f>SUBTOTAL(103,Elements13_8_121[Elemento])</f>
      </c>
      <c r="D8" s="1" t="s">
        <v>87</v>
      </c>
      <c r="E8" s="1">
        <f>SUBTOTAL(109,Elements13_8_121[Totais:])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2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65</v>
      </c>
      <c r="B1" s="9" t="s">
        <v>65</v>
      </c>
      <c r="C1" s="9" t="s">
        <v>65</v>
      </c>
      <c r="D1" s="9" t="s">
        <v>65</v>
      </c>
      <c r="E1" s="9" t="s">
        <v>65</v>
      </c>
    </row>
    <row r="2">
      <c r="A2" s="9" t="s">
        <v>65</v>
      </c>
      <c r="B2" s="9" t="s">
        <v>65</v>
      </c>
      <c r="C2" s="9" t="s">
        <v>65</v>
      </c>
      <c r="D2" s="9" t="s">
        <v>65</v>
      </c>
      <c r="E2" s="9" t="s">
        <v>65</v>
      </c>
    </row>
    <row r="4">
      <c r="A4" s="20" t="s">
        <v>114</v>
      </c>
      <c r="B4" s="20" t="s">
        <v>114</v>
      </c>
      <c r="C4" s="20" t="s">
        <v>114</v>
      </c>
      <c r="D4" s="20" t="s">
        <v>114</v>
      </c>
      <c r="E4" s="20" t="s">
        <v>114</v>
      </c>
    </row>
    <row r="5">
      <c r="A5" s="25" t="s">
        <v>87</v>
      </c>
      <c r="B5" s="25" t="s">
        <v>87</v>
      </c>
      <c r="C5" s="25" t="s">
        <v>87</v>
      </c>
      <c r="D5" s="25" t="s">
        <v>87</v>
      </c>
      <c r="E5" s="25" t="s">
        <v>87</v>
      </c>
    </row>
    <row r="6">
      <c r="A6" s="18" t="s">
        <v>173</v>
      </c>
      <c r="B6" s="18" t="s">
        <v>174</v>
      </c>
      <c r="C6" s="18" t="s">
        <v>175</v>
      </c>
      <c r="D6" s="18" t="s">
        <v>176</v>
      </c>
      <c r="E6" s="18" t="s">
        <v>177</v>
      </c>
    </row>
    <row r="7">
      <c r="A7" s="19" t="s">
        <v>178</v>
      </c>
      <c r="B7" s="19" t="s">
        <v>94</v>
      </c>
      <c r="C7" s="19" t="s">
        <v>751</v>
      </c>
      <c r="D7" s="19" t="s">
        <v>752</v>
      </c>
      <c r="E7" s="19">
        <v>1</v>
      </c>
    </row>
    <row r="8">
      <c r="A8" s="1" t="s">
        <v>87</v>
      </c>
      <c r="B8" s="1" t="s">
        <v>87</v>
      </c>
      <c r="C8" s="1">
        <f>SUBTOTAL(103,Elements13_8_131[Elemento])</f>
      </c>
      <c r="D8" s="1" t="s">
        <v>87</v>
      </c>
      <c r="E8" s="1">
        <f>SUBTOTAL(109,Elements13_8_131[Totais:])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3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68</v>
      </c>
      <c r="B1" s="9" t="s">
        <v>68</v>
      </c>
      <c r="C1" s="9" t="s">
        <v>68</v>
      </c>
      <c r="D1" s="9" t="s">
        <v>68</v>
      </c>
      <c r="E1" s="9" t="s">
        <v>68</v>
      </c>
    </row>
    <row r="2">
      <c r="A2" s="9" t="s">
        <v>68</v>
      </c>
      <c r="B2" s="9" t="s">
        <v>68</v>
      </c>
      <c r="C2" s="9" t="s">
        <v>68</v>
      </c>
      <c r="D2" s="9" t="s">
        <v>68</v>
      </c>
      <c r="E2" s="9" t="s">
        <v>68</v>
      </c>
    </row>
    <row r="4">
      <c r="A4" s="20" t="s">
        <v>114</v>
      </c>
      <c r="B4" s="20" t="s">
        <v>114</v>
      </c>
      <c r="C4" s="20" t="s">
        <v>114</v>
      </c>
      <c r="D4" s="20" t="s">
        <v>114</v>
      </c>
      <c r="E4" s="20" t="s">
        <v>114</v>
      </c>
    </row>
    <row r="5">
      <c r="A5" s="25" t="s">
        <v>87</v>
      </c>
      <c r="B5" s="25" t="s">
        <v>87</v>
      </c>
      <c r="C5" s="25" t="s">
        <v>87</v>
      </c>
      <c r="D5" s="25" t="s">
        <v>87</v>
      </c>
      <c r="E5" s="25" t="s">
        <v>87</v>
      </c>
    </row>
    <row r="6">
      <c r="A6" s="18" t="s">
        <v>173</v>
      </c>
      <c r="B6" s="18" t="s">
        <v>174</v>
      </c>
      <c r="C6" s="18" t="s">
        <v>175</v>
      </c>
      <c r="D6" s="18" t="s">
        <v>176</v>
      </c>
      <c r="E6" s="18" t="s">
        <v>177</v>
      </c>
    </row>
    <row r="7">
      <c r="A7" s="19" t="s">
        <v>178</v>
      </c>
      <c r="B7" s="19" t="s">
        <v>94</v>
      </c>
      <c r="C7" s="19" t="s">
        <v>165</v>
      </c>
      <c r="D7" s="19" t="s">
        <v>753</v>
      </c>
      <c r="E7" s="19">
        <v>1</v>
      </c>
    </row>
    <row r="8">
      <c r="A8" s="1" t="s">
        <v>87</v>
      </c>
      <c r="B8" s="1" t="s">
        <v>87</v>
      </c>
      <c r="C8" s="1">
        <f>SUBTOTAL(103,Elements13_8_141[Elemento])</f>
      </c>
      <c r="D8" s="1" t="s">
        <v>87</v>
      </c>
      <c r="E8" s="1">
        <f>SUBTOTAL(109,Elements13_8_141[Totais:])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4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71</v>
      </c>
      <c r="B1" s="9" t="s">
        <v>71</v>
      </c>
      <c r="C1" s="9" t="s">
        <v>71</v>
      </c>
      <c r="D1" s="9" t="s">
        <v>71</v>
      </c>
      <c r="E1" s="9" t="s">
        <v>71</v>
      </c>
    </row>
    <row r="2">
      <c r="A2" s="9" t="s">
        <v>71</v>
      </c>
      <c r="B2" s="9" t="s">
        <v>71</v>
      </c>
      <c r="C2" s="9" t="s">
        <v>71</v>
      </c>
      <c r="D2" s="9" t="s">
        <v>71</v>
      </c>
      <c r="E2" s="9" t="s">
        <v>71</v>
      </c>
    </row>
    <row r="4">
      <c r="A4" s="20" t="s">
        <v>114</v>
      </c>
      <c r="B4" s="20" t="s">
        <v>114</v>
      </c>
      <c r="C4" s="20" t="s">
        <v>114</v>
      </c>
      <c r="D4" s="20" t="s">
        <v>114</v>
      </c>
      <c r="E4" s="20" t="s">
        <v>114</v>
      </c>
    </row>
    <row r="5">
      <c r="A5" s="25" t="s">
        <v>87</v>
      </c>
      <c r="B5" s="25" t="s">
        <v>87</v>
      </c>
      <c r="C5" s="25" t="s">
        <v>87</v>
      </c>
      <c r="D5" s="25" t="s">
        <v>87</v>
      </c>
      <c r="E5" s="25" t="s">
        <v>87</v>
      </c>
    </row>
    <row r="6">
      <c r="A6" s="18" t="s">
        <v>173</v>
      </c>
      <c r="B6" s="18" t="s">
        <v>174</v>
      </c>
      <c r="C6" s="18" t="s">
        <v>175</v>
      </c>
      <c r="D6" s="18" t="s">
        <v>176</v>
      </c>
      <c r="E6" s="18" t="s">
        <v>177</v>
      </c>
    </row>
    <row r="7">
      <c r="A7" s="19" t="s">
        <v>178</v>
      </c>
      <c r="B7" s="19" t="s">
        <v>94</v>
      </c>
      <c r="C7" s="19" t="s">
        <v>167</v>
      </c>
      <c r="D7" s="19" t="s">
        <v>754</v>
      </c>
      <c r="E7" s="19">
        <v>1</v>
      </c>
    </row>
    <row r="8">
      <c r="A8" s="1" t="s">
        <v>87</v>
      </c>
      <c r="B8" s="1" t="s">
        <v>87</v>
      </c>
      <c r="C8" s="1">
        <f>SUBTOTAL(103,Elements13_8_151[Elemento])</f>
      </c>
      <c r="D8" s="1" t="s">
        <v>87</v>
      </c>
      <c r="E8" s="1">
        <f>SUBTOTAL(109,Elements13_8_151[Totais:])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5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75</v>
      </c>
      <c r="B1" s="9" t="s">
        <v>75</v>
      </c>
      <c r="C1" s="9" t="s">
        <v>75</v>
      </c>
      <c r="D1" s="9" t="s">
        <v>75</v>
      </c>
      <c r="E1" s="9" t="s">
        <v>75</v>
      </c>
    </row>
    <row r="2">
      <c r="A2" s="9" t="s">
        <v>75</v>
      </c>
      <c r="B2" s="9" t="s">
        <v>75</v>
      </c>
      <c r="C2" s="9" t="s">
        <v>75</v>
      </c>
      <c r="D2" s="9" t="s">
        <v>75</v>
      </c>
      <c r="E2" s="9" t="s">
        <v>75</v>
      </c>
    </row>
    <row r="4">
      <c r="A4" s="20" t="s">
        <v>114</v>
      </c>
      <c r="B4" s="20" t="s">
        <v>114</v>
      </c>
      <c r="C4" s="20" t="s">
        <v>114</v>
      </c>
      <c r="D4" s="20" t="s">
        <v>114</v>
      </c>
      <c r="E4" s="20" t="s">
        <v>114</v>
      </c>
    </row>
    <row r="5">
      <c r="A5" s="25" t="s">
        <v>87</v>
      </c>
      <c r="B5" s="25" t="s">
        <v>87</v>
      </c>
      <c r="C5" s="25" t="s">
        <v>87</v>
      </c>
      <c r="D5" s="25" t="s">
        <v>87</v>
      </c>
      <c r="E5" s="25" t="s">
        <v>87</v>
      </c>
    </row>
    <row r="6">
      <c r="A6" s="18" t="s">
        <v>173</v>
      </c>
      <c r="B6" s="18" t="s">
        <v>174</v>
      </c>
      <c r="C6" s="18" t="s">
        <v>175</v>
      </c>
      <c r="D6" s="18" t="s">
        <v>176</v>
      </c>
      <c r="E6" s="18" t="s">
        <v>177</v>
      </c>
    </row>
    <row r="7">
      <c r="A7" s="19" t="s">
        <v>178</v>
      </c>
      <c r="B7" s="19" t="s">
        <v>94</v>
      </c>
      <c r="C7" s="19" t="s">
        <v>169</v>
      </c>
      <c r="D7" s="19" t="s">
        <v>755</v>
      </c>
      <c r="E7" s="19">
        <v>1</v>
      </c>
    </row>
    <row r="8">
      <c r="A8" s="1" t="s">
        <v>87</v>
      </c>
      <c r="B8" s="1" t="s">
        <v>87</v>
      </c>
      <c r="C8" s="1">
        <f>SUBTOTAL(103,Elements13_8_161[Elemento])</f>
      </c>
      <c r="D8" s="1" t="s">
        <v>87</v>
      </c>
      <c r="E8" s="1">
        <f>SUBTOTAL(109,Elements13_8_161[Totais:])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6.xml><?xml version="1.0" encoding="utf-8"?>
<worksheet xmlns:r="http://schemas.openxmlformats.org/officeDocument/2006/relationships" xmlns="http://schemas.openxmlformats.org/spreadsheetml/2006/main">
  <dimension ref="A1:E12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78</v>
      </c>
      <c r="B1" s="9" t="s">
        <v>78</v>
      </c>
      <c r="C1" s="9" t="s">
        <v>78</v>
      </c>
      <c r="D1" s="9" t="s">
        <v>78</v>
      </c>
      <c r="E1" s="9" t="s">
        <v>78</v>
      </c>
    </row>
    <row r="2">
      <c r="A2" s="9" t="s">
        <v>78</v>
      </c>
      <c r="B2" s="9" t="s">
        <v>78</v>
      </c>
      <c r="C2" s="9" t="s">
        <v>78</v>
      </c>
      <c r="D2" s="9" t="s">
        <v>78</v>
      </c>
      <c r="E2" s="9" t="s">
        <v>78</v>
      </c>
    </row>
    <row r="4">
      <c r="A4" s="20" t="s">
        <v>171</v>
      </c>
      <c r="B4" s="20" t="s">
        <v>171</v>
      </c>
      <c r="C4" s="20" t="s">
        <v>171</v>
      </c>
      <c r="D4" s="20" t="s">
        <v>171</v>
      </c>
      <c r="E4" s="20" t="s">
        <v>171</v>
      </c>
    </row>
    <row r="5">
      <c r="A5" s="25" t="s">
        <v>87</v>
      </c>
      <c r="B5" s="25" t="s">
        <v>87</v>
      </c>
      <c r="C5" s="25" t="s">
        <v>87</v>
      </c>
      <c r="D5" s="25" t="s">
        <v>87</v>
      </c>
      <c r="E5" s="25" t="s">
        <v>87</v>
      </c>
    </row>
    <row r="6">
      <c r="A6" s="18" t="s">
        <v>173</v>
      </c>
      <c r="B6" s="18" t="s">
        <v>174</v>
      </c>
      <c r="C6" s="18" t="s">
        <v>175</v>
      </c>
      <c r="D6" s="18" t="s">
        <v>176</v>
      </c>
      <c r="E6" s="18" t="s">
        <v>177</v>
      </c>
    </row>
    <row r="7">
      <c r="A7" s="19" t="s">
        <v>178</v>
      </c>
      <c r="B7" s="19" t="s">
        <v>94</v>
      </c>
      <c r="C7" s="19" t="s">
        <v>172</v>
      </c>
      <c r="D7" s="19" t="s">
        <v>756</v>
      </c>
      <c r="E7" s="19">
        <v>1</v>
      </c>
    </row>
    <row r="8">
      <c r="A8" s="19" t="s">
        <v>178</v>
      </c>
      <c r="B8" s="19" t="s">
        <v>94</v>
      </c>
      <c r="C8" s="19" t="s">
        <v>172</v>
      </c>
      <c r="D8" s="19" t="s">
        <v>757</v>
      </c>
      <c r="E8" s="19">
        <v>1</v>
      </c>
    </row>
    <row r="9">
      <c r="A9" s="19" t="s">
        <v>178</v>
      </c>
      <c r="B9" s="19" t="s">
        <v>94</v>
      </c>
      <c r="C9" s="19" t="s">
        <v>172</v>
      </c>
      <c r="D9" s="19" t="s">
        <v>758</v>
      </c>
      <c r="E9" s="19">
        <v>1</v>
      </c>
    </row>
    <row r="10">
      <c r="A10" s="19" t="s">
        <v>178</v>
      </c>
      <c r="B10" s="19" t="s">
        <v>94</v>
      </c>
      <c r="C10" s="19" t="s">
        <v>172</v>
      </c>
      <c r="D10" s="19" t="s">
        <v>759</v>
      </c>
      <c r="E10" s="19">
        <v>1</v>
      </c>
    </row>
    <row r="11">
      <c r="A11" s="19" t="s">
        <v>178</v>
      </c>
      <c r="B11" s="19" t="s">
        <v>94</v>
      </c>
      <c r="C11" s="19" t="s">
        <v>172</v>
      </c>
      <c r="D11" s="19" t="s">
        <v>760</v>
      </c>
      <c r="E11" s="19">
        <v>1</v>
      </c>
    </row>
    <row r="12">
      <c r="A12" s="1" t="s">
        <v>87</v>
      </c>
      <c r="B12" s="1" t="s">
        <v>87</v>
      </c>
      <c r="C12" s="1">
        <f>SUBTOTAL(103,Elements13_8_171[Elemento])</f>
      </c>
      <c r="D12" s="1" t="s">
        <v>87</v>
      </c>
      <c r="E12" s="1">
        <f>SUBTOTAL(109,Elements13_8_171[Totais:])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4.xml><?xml version="1.0" encoding="utf-8"?>
<worksheet xmlns:r="http://schemas.openxmlformats.org/officeDocument/2006/relationships" xmlns="http://schemas.openxmlformats.org/spreadsheetml/2006/main">
  <sheetPr>
    <tabColor rgb="FFDFF0D8"/>
  </sheetPr>
  <dimension ref="A1:I2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18</v>
      </c>
      <c r="B2" s="12" t="s">
        <v>19</v>
      </c>
      <c r="C2" s="12" t="s">
        <v>14</v>
      </c>
      <c r="D2" s="12" t="s">
        <v>20</v>
      </c>
      <c r="E2" s="12" t="s">
        <v>16</v>
      </c>
      <c r="F2" s="12" t="s">
        <v>21</v>
      </c>
      <c r="G2" s="12">
        <v>16.138528</v>
      </c>
      <c r="H2" s="12">
        <v>19.342025808000002</v>
      </c>
      <c r="I2" s="12">
        <v>204.63863304864003</v>
      </c>
    </row>
    <row r="5">
      <c r="A5" s="16" t="s">
        <v>81</v>
      </c>
      <c r="B5" s="16" t="s">
        <v>81</v>
      </c>
      <c r="C5" s="16" t="s">
        <v>81</v>
      </c>
      <c r="D5" s="16" t="s">
        <v>81</v>
      </c>
      <c r="E5" s="16" t="s">
        <v>81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82</v>
      </c>
      <c r="C7" s="18" t="s">
        <v>83</v>
      </c>
      <c r="D7" s="18" t="s">
        <v>84</v>
      </c>
      <c r="E7" s="18" t="s">
        <v>9</v>
      </c>
    </row>
    <row r="8">
      <c r="A8" s="19">
        <v>1</v>
      </c>
      <c r="B8" s="19" t="s">
        <v>85</v>
      </c>
      <c r="C8" s="19">
        <v>50</v>
      </c>
      <c r="D8" s="19" t="s">
        <v>100</v>
      </c>
      <c r="E8" s="19">
        <v>8.1382814510187966</v>
      </c>
    </row>
    <row r="9">
      <c r="A9" s="19" t="s">
        <v>87</v>
      </c>
      <c r="B9" s="19" t="s">
        <v>87</v>
      </c>
      <c r="C9" s="19">
        <f>SUBTOTAL(109,Criteria_Summary13.8.2[Elementos])</f>
      </c>
      <c r="D9" s="19" t="s">
        <v>87</v>
      </c>
      <c r="E9" s="19">
        <f>SUBTOTAL(109,Criteria_Summary13.8.2[Total])</f>
      </c>
    </row>
    <row r="10">
      <c r="A10" s="20" t="s">
        <v>101</v>
      </c>
      <c r="B10" s="20">
        <v>1.3</v>
      </c>
      <c r="C10" s="21"/>
      <c r="D10" s="21"/>
      <c r="E10" s="20">
        <v>10.58</v>
      </c>
    </row>
    <row r="13">
      <c r="A13" s="20" t="s">
        <v>100</v>
      </c>
      <c r="B13" s="20" t="s">
        <v>100</v>
      </c>
      <c r="C13" s="20" t="s">
        <v>100</v>
      </c>
      <c r="D13" s="20" t="s">
        <v>100</v>
      </c>
      <c r="E13" s="20" t="s">
        <v>100</v>
      </c>
    </row>
    <row r="14">
      <c r="A14" s="22"/>
      <c r="B14" s="22"/>
      <c r="C14" s="22"/>
      <c r="D14" s="22"/>
      <c r="E14" s="22"/>
    </row>
    <row r="15">
      <c r="A15" s="23" t="s">
        <v>82</v>
      </c>
      <c r="B15" s="23" t="s">
        <v>83</v>
      </c>
      <c r="C15" s="23" t="s">
        <v>89</v>
      </c>
      <c r="D15" s="23" t="s">
        <v>89</v>
      </c>
      <c r="E15" s="23" t="s">
        <v>9</v>
      </c>
    </row>
    <row r="16">
      <c r="A16" s="19" t="s">
        <v>85</v>
      </c>
      <c r="B16" s="19">
        <v>50</v>
      </c>
      <c r="C16" s="19" t="s">
        <v>90</v>
      </c>
      <c r="D16" s="19" t="s">
        <v>90</v>
      </c>
      <c r="E16" s="19">
        <v>8.1382814510187966</v>
      </c>
    </row>
    <row r="18">
      <c r="A18" s="24" t="s">
        <v>91</v>
      </c>
      <c r="B18" s="24" t="s">
        <v>91</v>
      </c>
      <c r="C18" s="24" t="s">
        <v>91</v>
      </c>
      <c r="D18" s="24" t="s">
        <v>91</v>
      </c>
      <c r="E18" s="24" t="s">
        <v>91</v>
      </c>
    </row>
    <row r="19">
      <c r="A19" s="23" t="s">
        <v>92</v>
      </c>
      <c r="B19" s="23" t="s">
        <v>92</v>
      </c>
      <c r="C19" s="23" t="s">
        <v>92</v>
      </c>
      <c r="D19" s="23" t="s">
        <v>93</v>
      </c>
      <c r="E19" s="23"/>
    </row>
    <row r="20">
      <c r="A20" s="19"/>
      <c r="B20" s="19"/>
      <c r="C20" s="19"/>
      <c r="D20" s="19" t="s">
        <v>94</v>
      </c>
      <c r="E20" s="19" t="s">
        <v>95</v>
      </c>
    </row>
    <row r="22">
      <c r="A22" s="24" t="s">
        <v>96</v>
      </c>
      <c r="B22" s="24" t="s">
        <v>96</v>
      </c>
      <c r="C22" s="24" t="s">
        <v>96</v>
      </c>
      <c r="D22" s="24" t="s">
        <v>96</v>
      </c>
      <c r="E22" s="24" t="s">
        <v>96</v>
      </c>
    </row>
    <row r="23">
      <c r="A23" s="23" t="s">
        <v>97</v>
      </c>
      <c r="B23" s="23"/>
      <c r="C23" s="23"/>
      <c r="D23" s="23" t="s">
        <v>82</v>
      </c>
      <c r="E23" s="23"/>
    </row>
    <row r="24">
      <c r="A24" s="19" t="s">
        <v>102</v>
      </c>
      <c r="B24" s="19" t="s">
        <v>102</v>
      </c>
      <c r="C24" s="19" t="s">
        <v>102</v>
      </c>
      <c r="D24" s="19" t="s">
        <v>103</v>
      </c>
      <c r="E24" s="19" t="s">
        <v>95</v>
      </c>
    </row>
    <row r="26">
      <c r="A26" s="24" t="s">
        <v>104</v>
      </c>
      <c r="B26" s="24" t="s">
        <v>104</v>
      </c>
      <c r="C26" s="24" t="s">
        <v>104</v>
      </c>
      <c r="D26" s="24" t="s">
        <v>104</v>
      </c>
      <c r="E26" s="24" t="s">
        <v>104</v>
      </c>
    </row>
    <row r="27">
      <c r="A27" s="23" t="s">
        <v>82</v>
      </c>
      <c r="B27" s="23" t="s">
        <v>105</v>
      </c>
      <c r="C27" s="23" t="s">
        <v>106</v>
      </c>
      <c r="D27" s="23" t="s">
        <v>107</v>
      </c>
      <c r="E27" s="23"/>
    </row>
    <row r="28">
      <c r="A28" s="19" t="s">
        <v>108</v>
      </c>
      <c r="B28" s="19" t="s">
        <v>109</v>
      </c>
      <c r="C28" s="19" t="s">
        <v>110</v>
      </c>
      <c r="D28" s="19" t="s">
        <v>111</v>
      </c>
      <c r="E28" s="19" t="s">
        <v>112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  <mergeCell ref="A26:E2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5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22</v>
      </c>
      <c r="B2" s="12" t="s">
        <v>23</v>
      </c>
      <c r="C2" s="12" t="s">
        <v>24</v>
      </c>
      <c r="D2" s="12" t="s">
        <v>25</v>
      </c>
      <c r="E2" s="12" t="s">
        <v>26</v>
      </c>
      <c r="F2" s="12" t="s">
        <v>113</v>
      </c>
      <c r="G2" s="12">
        <v>45.8890451744</v>
      </c>
      <c r="H2" s="12">
        <v>54.998020641518409</v>
      </c>
      <c r="I2" s="12">
        <v>54.998020641518409</v>
      </c>
    </row>
    <row r="5">
      <c r="A5" s="16" t="s">
        <v>81</v>
      </c>
      <c r="B5" s="16" t="s">
        <v>81</v>
      </c>
      <c r="C5" s="16" t="s">
        <v>81</v>
      </c>
      <c r="D5" s="16" t="s">
        <v>81</v>
      </c>
      <c r="E5" s="16" t="s">
        <v>81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82</v>
      </c>
      <c r="C7" s="18" t="s">
        <v>83</v>
      </c>
      <c r="D7" s="18" t="s">
        <v>84</v>
      </c>
      <c r="E7" s="18" t="s">
        <v>9</v>
      </c>
    </row>
    <row r="8">
      <c r="A8" s="19">
        <v>1</v>
      </c>
      <c r="B8" s="19" t="s">
        <v>85</v>
      </c>
      <c r="C8" s="19">
        <v>1</v>
      </c>
      <c r="D8" s="19" t="s">
        <v>114</v>
      </c>
      <c r="E8" s="19">
        <v>1</v>
      </c>
    </row>
    <row r="9">
      <c r="A9" s="19" t="s">
        <v>87</v>
      </c>
      <c r="B9" s="19" t="s">
        <v>87</v>
      </c>
      <c r="C9" s="19">
        <f>SUBTOTAL(109,Criteria_Summary13.8.3[Elementos])</f>
      </c>
      <c r="D9" s="19" t="s">
        <v>87</v>
      </c>
      <c r="E9" s="19">
        <f>SUBTOTAL(109,Criteria_Summary13.8.3[Total])</f>
      </c>
    </row>
    <row r="10">
      <c r="A10" s="20" t="s">
        <v>88</v>
      </c>
      <c r="B10" s="20">
        <v>0</v>
      </c>
      <c r="C10" s="21"/>
      <c r="D10" s="21"/>
      <c r="E10" s="20">
        <v>1</v>
      </c>
    </row>
    <row r="13">
      <c r="A13" s="20" t="s">
        <v>114</v>
      </c>
      <c r="B13" s="20" t="s">
        <v>114</v>
      </c>
      <c r="C13" s="20" t="s">
        <v>114</v>
      </c>
      <c r="D13" s="20" t="s">
        <v>114</v>
      </c>
      <c r="E13" s="20" t="s">
        <v>114</v>
      </c>
    </row>
    <row r="14">
      <c r="A14" s="22"/>
      <c r="B14" s="22"/>
      <c r="C14" s="22"/>
      <c r="D14" s="22"/>
      <c r="E14" s="22"/>
    </row>
    <row r="15">
      <c r="A15" s="23" t="s">
        <v>82</v>
      </c>
      <c r="B15" s="23" t="s">
        <v>83</v>
      </c>
      <c r="C15" s="23" t="s">
        <v>89</v>
      </c>
      <c r="D15" s="23" t="s">
        <v>89</v>
      </c>
      <c r="E15" s="23" t="s">
        <v>9</v>
      </c>
    </row>
    <row r="16">
      <c r="A16" s="19" t="s">
        <v>85</v>
      </c>
      <c r="B16" s="19">
        <v>1</v>
      </c>
      <c r="C16" s="19" t="s">
        <v>115</v>
      </c>
      <c r="D16" s="19" t="s">
        <v>115</v>
      </c>
      <c r="E16" s="19">
        <v>1</v>
      </c>
    </row>
    <row r="18">
      <c r="A18" s="24" t="s">
        <v>91</v>
      </c>
      <c r="B18" s="24" t="s">
        <v>91</v>
      </c>
      <c r="C18" s="24" t="s">
        <v>91</v>
      </c>
      <c r="D18" s="24" t="s">
        <v>91</v>
      </c>
      <c r="E18" s="24" t="s">
        <v>91</v>
      </c>
    </row>
    <row r="19">
      <c r="A19" s="23" t="s">
        <v>92</v>
      </c>
      <c r="B19" s="23" t="s">
        <v>92</v>
      </c>
      <c r="C19" s="23" t="s">
        <v>92</v>
      </c>
      <c r="D19" s="23" t="s">
        <v>93</v>
      </c>
      <c r="E19" s="23"/>
    </row>
    <row r="20">
      <c r="A20" s="19"/>
      <c r="B20" s="19"/>
      <c r="C20" s="19"/>
      <c r="D20" s="19" t="s">
        <v>94</v>
      </c>
      <c r="E20" s="19" t="s">
        <v>95</v>
      </c>
    </row>
    <row r="22">
      <c r="A22" s="24" t="s">
        <v>96</v>
      </c>
      <c r="B22" s="24" t="s">
        <v>96</v>
      </c>
      <c r="C22" s="24" t="s">
        <v>96</v>
      </c>
      <c r="D22" s="24" t="s">
        <v>96</v>
      </c>
      <c r="E22" s="24" t="s">
        <v>96</v>
      </c>
    </row>
    <row r="23">
      <c r="A23" s="23" t="s">
        <v>97</v>
      </c>
      <c r="B23" s="23"/>
      <c r="C23" s="23"/>
      <c r="D23" s="23" t="s">
        <v>82</v>
      </c>
      <c r="E23" s="23"/>
    </row>
    <row r="24">
      <c r="A24" s="19" t="s">
        <v>116</v>
      </c>
      <c r="B24" s="19" t="s">
        <v>116</v>
      </c>
      <c r="C24" s="19" t="s">
        <v>116</v>
      </c>
      <c r="D24" s="19" t="s">
        <v>117</v>
      </c>
      <c r="E24" s="19" t="s">
        <v>95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6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28</v>
      </c>
      <c r="B2" s="12" t="s">
        <v>29</v>
      </c>
      <c r="C2" s="12" t="s">
        <v>14</v>
      </c>
      <c r="D2" s="12" t="s">
        <v>30</v>
      </c>
      <c r="E2" s="12" t="s">
        <v>16</v>
      </c>
      <c r="F2" s="12" t="s">
        <v>31</v>
      </c>
      <c r="G2" s="12">
        <v>10.902962</v>
      </c>
      <c r="H2" s="12">
        <v>13.067199957000001</v>
      </c>
      <c r="I2" s="12">
        <v>3954.3960509873405</v>
      </c>
    </row>
    <row r="5">
      <c r="A5" s="16" t="s">
        <v>81</v>
      </c>
      <c r="B5" s="16" t="s">
        <v>81</v>
      </c>
      <c r="C5" s="16" t="s">
        <v>81</v>
      </c>
      <c r="D5" s="16" t="s">
        <v>81</v>
      </c>
      <c r="E5" s="16" t="s">
        <v>81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82</v>
      </c>
      <c r="C7" s="18" t="s">
        <v>83</v>
      </c>
      <c r="D7" s="18" t="s">
        <v>84</v>
      </c>
      <c r="E7" s="18" t="s">
        <v>9</v>
      </c>
    </row>
    <row r="8">
      <c r="A8" s="19">
        <v>1</v>
      </c>
      <c r="B8" s="19" t="s">
        <v>118</v>
      </c>
      <c r="C8" s="19">
        <v>234</v>
      </c>
      <c r="D8" s="19" t="s">
        <v>119</v>
      </c>
      <c r="E8" s="19">
        <v>302.62320996109077</v>
      </c>
    </row>
    <row r="9">
      <c r="A9" s="19" t="s">
        <v>87</v>
      </c>
      <c r="B9" s="19" t="s">
        <v>87</v>
      </c>
      <c r="C9" s="19">
        <f>SUBTOTAL(109,Criteria_Summary13.8.4[Elementos])</f>
      </c>
      <c r="D9" s="19" t="s">
        <v>87</v>
      </c>
      <c r="E9" s="19">
        <f>SUBTOTAL(109,Criteria_Summary13.8.4[Total])</f>
      </c>
    </row>
    <row r="10">
      <c r="A10" s="20" t="s">
        <v>88</v>
      </c>
      <c r="B10" s="20">
        <v>0</v>
      </c>
      <c r="C10" s="21"/>
      <c r="D10" s="21"/>
      <c r="E10" s="20">
        <v>302.62</v>
      </c>
    </row>
    <row r="13">
      <c r="A13" s="20" t="s">
        <v>119</v>
      </c>
      <c r="B13" s="20" t="s">
        <v>119</v>
      </c>
      <c r="C13" s="20" t="s">
        <v>119</v>
      </c>
      <c r="D13" s="20" t="s">
        <v>119</v>
      </c>
      <c r="E13" s="20" t="s">
        <v>119</v>
      </c>
    </row>
    <row r="14">
      <c r="A14" s="22"/>
      <c r="B14" s="22"/>
      <c r="C14" s="22"/>
      <c r="D14" s="22"/>
      <c r="E14" s="22"/>
    </row>
    <row r="15">
      <c r="A15" s="23" t="s">
        <v>82</v>
      </c>
      <c r="B15" s="23" t="s">
        <v>83</v>
      </c>
      <c r="C15" s="23" t="s">
        <v>89</v>
      </c>
      <c r="D15" s="23" t="s">
        <v>89</v>
      </c>
      <c r="E15" s="23" t="s">
        <v>9</v>
      </c>
    </row>
    <row r="16">
      <c r="A16" s="19" t="s">
        <v>118</v>
      </c>
      <c r="B16" s="19">
        <v>234</v>
      </c>
      <c r="C16" s="19" t="s">
        <v>120</v>
      </c>
      <c r="D16" s="19" t="s">
        <v>120</v>
      </c>
      <c r="E16" s="19">
        <v>302.62320996109077</v>
      </c>
    </row>
    <row r="18">
      <c r="A18" s="24" t="s">
        <v>96</v>
      </c>
      <c r="B18" s="24" t="s">
        <v>96</v>
      </c>
      <c r="C18" s="24" t="s">
        <v>96</v>
      </c>
      <c r="D18" s="24" t="s">
        <v>96</v>
      </c>
      <c r="E18" s="24" t="s">
        <v>96</v>
      </c>
    </row>
    <row r="19">
      <c r="A19" s="23" t="s">
        <v>97</v>
      </c>
      <c r="B19" s="23"/>
      <c r="C19" s="23"/>
      <c r="D19" s="23" t="s">
        <v>82</v>
      </c>
      <c r="E19" s="23"/>
    </row>
    <row r="20">
      <c r="A20" s="19" t="s">
        <v>121</v>
      </c>
      <c r="B20" s="19" t="s">
        <v>121</v>
      </c>
      <c r="C20" s="19" t="s">
        <v>121</v>
      </c>
      <c r="D20" s="19" t="s">
        <v>122</v>
      </c>
      <c r="E20" s="19" t="s">
        <v>95</v>
      </c>
    </row>
    <row r="22">
      <c r="A22" s="24" t="s">
        <v>104</v>
      </c>
      <c r="B22" s="24" t="s">
        <v>104</v>
      </c>
      <c r="C22" s="24" t="s">
        <v>104</v>
      </c>
      <c r="D22" s="24" t="s">
        <v>104</v>
      </c>
      <c r="E22" s="24" t="s">
        <v>104</v>
      </c>
    </row>
    <row r="23">
      <c r="A23" s="23" t="s">
        <v>82</v>
      </c>
      <c r="B23" s="23" t="s">
        <v>105</v>
      </c>
      <c r="C23" s="23" t="s">
        <v>106</v>
      </c>
      <c r="D23" s="23" t="s">
        <v>107</v>
      </c>
      <c r="E23" s="23"/>
    </row>
    <row r="24">
      <c r="A24" s="19" t="s">
        <v>108</v>
      </c>
      <c r="B24" s="19" t="s">
        <v>109</v>
      </c>
      <c r="C24" s="19" t="s">
        <v>110</v>
      </c>
      <c r="D24" s="19" t="s">
        <v>111</v>
      </c>
      <c r="E24" s="19" t="s">
        <v>112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2:E22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7.xml><?xml version="1.0" encoding="utf-8"?>
<worksheet xmlns:r="http://schemas.openxmlformats.org/officeDocument/2006/relationships" xmlns="http://schemas.openxmlformats.org/spreadsheetml/2006/main">
  <sheetPr>
    <tabColor rgb="FFDFF0D8"/>
  </sheetPr>
  <dimension ref="A1:I52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32</v>
      </c>
      <c r="B2" s="12" t="s">
        <v>33</v>
      </c>
      <c r="C2" s="12" t="s">
        <v>14</v>
      </c>
      <c r="D2" s="12" t="s">
        <v>34</v>
      </c>
      <c r="E2" s="12" t="s">
        <v>26</v>
      </c>
      <c r="F2" s="12" t="s">
        <v>123</v>
      </c>
      <c r="G2" s="12">
        <v>196.80355</v>
      </c>
      <c r="H2" s="12">
        <v>235.86905467500003</v>
      </c>
      <c r="I2" s="12">
        <v>8491.2859683</v>
      </c>
    </row>
    <row r="5">
      <c r="A5" s="16" t="s">
        <v>81</v>
      </c>
      <c r="B5" s="16" t="s">
        <v>81</v>
      </c>
      <c r="C5" s="16" t="s">
        <v>81</v>
      </c>
      <c r="D5" s="16" t="s">
        <v>81</v>
      </c>
      <c r="E5" s="16" t="s">
        <v>81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82</v>
      </c>
      <c r="C7" s="18" t="s">
        <v>83</v>
      </c>
      <c r="D7" s="18" t="s">
        <v>84</v>
      </c>
      <c r="E7" s="18" t="s">
        <v>9</v>
      </c>
    </row>
    <row r="8">
      <c r="A8" s="19">
        <v>1</v>
      </c>
      <c r="B8" s="19" t="s">
        <v>85</v>
      </c>
      <c r="C8" s="19">
        <v>20</v>
      </c>
      <c r="D8" s="19" t="s">
        <v>124</v>
      </c>
      <c r="E8" s="19">
        <v>20</v>
      </c>
    </row>
    <row r="9">
      <c r="A9" s="19">
        <v>2</v>
      </c>
      <c r="B9" s="19" t="s">
        <v>85</v>
      </c>
      <c r="C9" s="19">
        <v>14</v>
      </c>
      <c r="D9" s="19" t="s">
        <v>125</v>
      </c>
      <c r="E9" s="19">
        <v>14</v>
      </c>
    </row>
    <row r="10">
      <c r="A10" s="19">
        <v>3</v>
      </c>
      <c r="B10" s="19" t="s">
        <v>85</v>
      </c>
      <c r="C10" s="19">
        <v>2</v>
      </c>
      <c r="D10" s="19" t="s">
        <v>126</v>
      </c>
      <c r="E10" s="19">
        <v>2</v>
      </c>
    </row>
    <row r="11">
      <c r="A11" s="19" t="s">
        <v>87</v>
      </c>
      <c r="B11" s="19" t="s">
        <v>87</v>
      </c>
      <c r="C11" s="19">
        <f>SUBTOTAL(109,Criteria_Summary13.8.5[Elementos])</f>
      </c>
      <c r="D11" s="19" t="s">
        <v>87</v>
      </c>
      <c r="E11" s="19">
        <f>SUBTOTAL(109,Criteria_Summary13.8.5[Total])</f>
      </c>
    </row>
    <row r="12">
      <c r="A12" s="20" t="s">
        <v>88</v>
      </c>
      <c r="B12" s="20">
        <v>0</v>
      </c>
      <c r="C12" s="21"/>
      <c r="D12" s="21"/>
      <c r="E12" s="20">
        <v>36</v>
      </c>
    </row>
    <row r="15">
      <c r="A15" s="20" t="s">
        <v>124</v>
      </c>
      <c r="B15" s="20" t="s">
        <v>124</v>
      </c>
      <c r="C15" s="20" t="s">
        <v>124</v>
      </c>
      <c r="D15" s="20" t="s">
        <v>124</v>
      </c>
      <c r="E15" s="20" t="s">
        <v>124</v>
      </c>
    </row>
    <row r="16">
      <c r="A16" s="22"/>
      <c r="B16" s="22"/>
      <c r="C16" s="22"/>
      <c r="D16" s="22"/>
      <c r="E16" s="22"/>
    </row>
    <row r="17">
      <c r="A17" s="23" t="s">
        <v>82</v>
      </c>
      <c r="B17" s="23" t="s">
        <v>83</v>
      </c>
      <c r="C17" s="23" t="s">
        <v>89</v>
      </c>
      <c r="D17" s="23" t="s">
        <v>89</v>
      </c>
      <c r="E17" s="23" t="s">
        <v>9</v>
      </c>
    </row>
    <row r="18">
      <c r="A18" s="19" t="s">
        <v>85</v>
      </c>
      <c r="B18" s="19">
        <v>20</v>
      </c>
      <c r="C18" s="19" t="s">
        <v>127</v>
      </c>
      <c r="D18" s="19" t="s">
        <v>127</v>
      </c>
      <c r="E18" s="19">
        <v>20</v>
      </c>
    </row>
    <row r="20">
      <c r="A20" s="24" t="s">
        <v>91</v>
      </c>
      <c r="B20" s="24" t="s">
        <v>91</v>
      </c>
      <c r="C20" s="24" t="s">
        <v>91</v>
      </c>
      <c r="D20" s="24" t="s">
        <v>91</v>
      </c>
      <c r="E20" s="24" t="s">
        <v>91</v>
      </c>
    </row>
    <row r="21">
      <c r="A21" s="23" t="s">
        <v>92</v>
      </c>
      <c r="B21" s="23" t="s">
        <v>92</v>
      </c>
      <c r="C21" s="23" t="s">
        <v>92</v>
      </c>
      <c r="D21" s="23" t="s">
        <v>93</v>
      </c>
      <c r="E21" s="23"/>
    </row>
    <row r="22">
      <c r="A22" s="19"/>
      <c r="B22" s="19"/>
      <c r="C22" s="19"/>
      <c r="D22" s="19" t="s">
        <v>94</v>
      </c>
      <c r="E22" s="19" t="s">
        <v>95</v>
      </c>
    </row>
    <row r="24">
      <c r="A24" s="24" t="s">
        <v>96</v>
      </c>
      <c r="B24" s="24" t="s">
        <v>96</v>
      </c>
      <c r="C24" s="24" t="s">
        <v>96</v>
      </c>
      <c r="D24" s="24" t="s">
        <v>96</v>
      </c>
      <c r="E24" s="24" t="s">
        <v>96</v>
      </c>
    </row>
    <row r="25">
      <c r="A25" s="23" t="s">
        <v>97</v>
      </c>
      <c r="B25" s="23"/>
      <c r="C25" s="23"/>
      <c r="D25" s="23" t="s">
        <v>82</v>
      </c>
      <c r="E25" s="23"/>
    </row>
    <row r="26">
      <c r="A26" s="19" t="s">
        <v>128</v>
      </c>
      <c r="B26" s="19" t="s">
        <v>128</v>
      </c>
      <c r="C26" s="19" t="s">
        <v>128</v>
      </c>
      <c r="D26" s="19" t="s">
        <v>128</v>
      </c>
      <c r="E26" s="19" t="s">
        <v>95</v>
      </c>
    </row>
    <row r="28">
      <c r="A28" s="20" t="s">
        <v>125</v>
      </c>
      <c r="B28" s="20" t="s">
        <v>125</v>
      </c>
      <c r="C28" s="20" t="s">
        <v>125</v>
      </c>
      <c r="D28" s="20" t="s">
        <v>125</v>
      </c>
      <c r="E28" s="20" t="s">
        <v>125</v>
      </c>
    </row>
    <row r="29">
      <c r="A29" s="22"/>
      <c r="B29" s="22"/>
      <c r="C29" s="22"/>
      <c r="D29" s="22"/>
      <c r="E29" s="22"/>
    </row>
    <row r="30">
      <c r="A30" s="23" t="s">
        <v>82</v>
      </c>
      <c r="B30" s="23" t="s">
        <v>83</v>
      </c>
      <c r="C30" s="23" t="s">
        <v>89</v>
      </c>
      <c r="D30" s="23" t="s">
        <v>89</v>
      </c>
      <c r="E30" s="23" t="s">
        <v>9</v>
      </c>
    </row>
    <row r="31">
      <c r="A31" s="19" t="s">
        <v>85</v>
      </c>
      <c r="B31" s="19">
        <v>14</v>
      </c>
      <c r="C31" s="19" t="s">
        <v>129</v>
      </c>
      <c r="D31" s="19" t="s">
        <v>129</v>
      </c>
      <c r="E31" s="19">
        <v>14</v>
      </c>
    </row>
    <row r="33">
      <c r="A33" s="24" t="s">
        <v>91</v>
      </c>
      <c r="B33" s="24" t="s">
        <v>91</v>
      </c>
      <c r="C33" s="24" t="s">
        <v>91</v>
      </c>
      <c r="D33" s="24" t="s">
        <v>91</v>
      </c>
      <c r="E33" s="24" t="s">
        <v>91</v>
      </c>
    </row>
    <row r="34">
      <c r="A34" s="23" t="s">
        <v>92</v>
      </c>
      <c r="B34" s="23" t="s">
        <v>92</v>
      </c>
      <c r="C34" s="23" t="s">
        <v>92</v>
      </c>
      <c r="D34" s="23" t="s">
        <v>93</v>
      </c>
      <c r="E34" s="23"/>
    </row>
    <row r="35">
      <c r="A35" s="19"/>
      <c r="B35" s="19"/>
      <c r="C35" s="19"/>
      <c r="D35" s="19" t="s">
        <v>94</v>
      </c>
      <c r="E35" s="19" t="s">
        <v>95</v>
      </c>
    </row>
    <row r="37">
      <c r="A37" s="24" t="s">
        <v>96</v>
      </c>
      <c r="B37" s="24" t="s">
        <v>96</v>
      </c>
      <c r="C37" s="24" t="s">
        <v>96</v>
      </c>
      <c r="D37" s="24" t="s">
        <v>96</v>
      </c>
      <c r="E37" s="24" t="s">
        <v>96</v>
      </c>
    </row>
    <row r="38">
      <c r="A38" s="23" t="s">
        <v>97</v>
      </c>
      <c r="B38" s="23"/>
      <c r="C38" s="23"/>
      <c r="D38" s="23" t="s">
        <v>82</v>
      </c>
      <c r="E38" s="23"/>
    </row>
    <row r="39">
      <c r="A39" s="19" t="s">
        <v>130</v>
      </c>
      <c r="B39" s="19" t="s">
        <v>130</v>
      </c>
      <c r="C39" s="19" t="s">
        <v>130</v>
      </c>
      <c r="D39" s="19" t="s">
        <v>131</v>
      </c>
      <c r="E39" s="19" t="s">
        <v>95</v>
      </c>
    </row>
    <row r="41">
      <c r="A41" s="20" t="s">
        <v>126</v>
      </c>
      <c r="B41" s="20" t="s">
        <v>126</v>
      </c>
      <c r="C41" s="20" t="s">
        <v>126</v>
      </c>
      <c r="D41" s="20" t="s">
        <v>126</v>
      </c>
      <c r="E41" s="20" t="s">
        <v>126</v>
      </c>
    </row>
    <row r="42">
      <c r="A42" s="22"/>
      <c r="B42" s="22"/>
      <c r="C42" s="22"/>
      <c r="D42" s="22"/>
      <c r="E42" s="22"/>
    </row>
    <row r="43">
      <c r="A43" s="23" t="s">
        <v>82</v>
      </c>
      <c r="B43" s="23" t="s">
        <v>83</v>
      </c>
      <c r="C43" s="23" t="s">
        <v>89</v>
      </c>
      <c r="D43" s="23" t="s">
        <v>89</v>
      </c>
      <c r="E43" s="23" t="s">
        <v>9</v>
      </c>
    </row>
    <row r="44">
      <c r="A44" s="19" t="s">
        <v>85</v>
      </c>
      <c r="B44" s="19">
        <v>2</v>
      </c>
      <c r="C44" s="19" t="s">
        <v>129</v>
      </c>
      <c r="D44" s="19" t="s">
        <v>129</v>
      </c>
      <c r="E44" s="19">
        <v>2</v>
      </c>
    </row>
    <row r="46">
      <c r="A46" s="24" t="s">
        <v>91</v>
      </c>
      <c r="B46" s="24" t="s">
        <v>91</v>
      </c>
      <c r="C46" s="24" t="s">
        <v>91</v>
      </c>
      <c r="D46" s="24" t="s">
        <v>91</v>
      </c>
      <c r="E46" s="24" t="s">
        <v>91</v>
      </c>
    </row>
    <row r="47">
      <c r="A47" s="23" t="s">
        <v>92</v>
      </c>
      <c r="B47" s="23" t="s">
        <v>92</v>
      </c>
      <c r="C47" s="23" t="s">
        <v>92</v>
      </c>
      <c r="D47" s="23" t="s">
        <v>93</v>
      </c>
      <c r="E47" s="23"/>
    </row>
    <row r="48">
      <c r="A48" s="19"/>
      <c r="B48" s="19"/>
      <c r="C48" s="19"/>
      <c r="D48" s="19" t="s">
        <v>94</v>
      </c>
      <c r="E48" s="19" t="s">
        <v>95</v>
      </c>
    </row>
    <row r="50">
      <c r="A50" s="24" t="s">
        <v>96</v>
      </c>
      <c r="B50" s="24" t="s">
        <v>96</v>
      </c>
      <c r="C50" s="24" t="s">
        <v>96</v>
      </c>
      <c r="D50" s="24" t="s">
        <v>96</v>
      </c>
      <c r="E50" s="24" t="s">
        <v>96</v>
      </c>
    </row>
    <row r="51">
      <c r="A51" s="23" t="s">
        <v>97</v>
      </c>
      <c r="B51" s="23"/>
      <c r="C51" s="23"/>
      <c r="D51" s="23" t="s">
        <v>82</v>
      </c>
      <c r="E51" s="23"/>
    </row>
    <row r="52">
      <c r="A52" s="19" t="s">
        <v>132</v>
      </c>
      <c r="B52" s="19" t="s">
        <v>132</v>
      </c>
      <c r="C52" s="19" t="s">
        <v>132</v>
      </c>
      <c r="D52" s="19" t="s">
        <v>132</v>
      </c>
      <c r="E52" s="19" t="s">
        <v>95</v>
      </c>
    </row>
  </sheetData>
  <mergeCells>
    <mergeCell ref="A5:E5"/>
    <mergeCell ref="A6:E6"/>
    <mergeCell ref="A15:E15"/>
    <mergeCell ref="A16:E16"/>
    <mergeCell ref="C17:D17"/>
    <mergeCell ref="C18:D18"/>
    <mergeCell ref="A20:E20"/>
    <mergeCell ref="A21:C21"/>
    <mergeCell ref="A24:E24"/>
    <mergeCell ref="A25"/>
    <mergeCell ref="A26:C26"/>
    <mergeCell ref="A28:E28"/>
    <mergeCell ref="A29:E29"/>
    <mergeCell ref="C30:D30"/>
    <mergeCell ref="C31:D31"/>
    <mergeCell ref="A33:E33"/>
    <mergeCell ref="A34:C34"/>
    <mergeCell ref="A37:E37"/>
    <mergeCell ref="A38"/>
    <mergeCell ref="A39:C39"/>
    <mergeCell ref="A41:E41"/>
    <mergeCell ref="A42:E42"/>
    <mergeCell ref="C43:D43"/>
    <mergeCell ref="C44:D44"/>
    <mergeCell ref="A46:E46"/>
    <mergeCell ref="A47:C47"/>
    <mergeCell ref="A50:E50"/>
    <mergeCell ref="A51"/>
    <mergeCell ref="A52:C52"/>
  </mergeCells>
  <hyperlinks>
    <hyperlink ref="A2" r:id="rId2"/>
    <hyperlink ref="F2" r:id="rId3"/>
    <hyperlink ref="E12" r:id="rId4"/>
  </hyperlinks>
  <headerFooter/>
  <tableParts>
    <tablePart r:id="rId1"/>
  </tableParts>
</worksheet>
</file>

<file path=xl/worksheets/sheet8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36</v>
      </c>
      <c r="B2" s="12" t="s">
        <v>37</v>
      </c>
      <c r="C2" s="12" t="s">
        <v>14</v>
      </c>
      <c r="D2" s="12" t="s">
        <v>38</v>
      </c>
      <c r="E2" s="12" t="s">
        <v>26</v>
      </c>
      <c r="F2" s="12" t="s">
        <v>113</v>
      </c>
      <c r="G2" s="12">
        <v>509.71</v>
      </c>
      <c r="H2" s="12">
        <v>610.887435</v>
      </c>
      <c r="I2" s="12">
        <v>610.887435</v>
      </c>
    </row>
    <row r="5">
      <c r="A5" s="16" t="s">
        <v>81</v>
      </c>
      <c r="B5" s="16" t="s">
        <v>81</v>
      </c>
      <c r="C5" s="16" t="s">
        <v>81</v>
      </c>
      <c r="D5" s="16" t="s">
        <v>81</v>
      </c>
      <c r="E5" s="16" t="s">
        <v>81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82</v>
      </c>
      <c r="C7" s="18" t="s">
        <v>83</v>
      </c>
      <c r="D7" s="18" t="s">
        <v>84</v>
      </c>
      <c r="E7" s="18" t="s">
        <v>9</v>
      </c>
    </row>
    <row r="8">
      <c r="A8" s="19">
        <v>1</v>
      </c>
      <c r="B8" s="19" t="s">
        <v>85</v>
      </c>
      <c r="C8" s="19">
        <v>1</v>
      </c>
      <c r="D8" s="19" t="s">
        <v>114</v>
      </c>
      <c r="E8" s="19">
        <v>1</v>
      </c>
    </row>
    <row r="9">
      <c r="A9" s="19" t="s">
        <v>87</v>
      </c>
      <c r="B9" s="19" t="s">
        <v>87</v>
      </c>
      <c r="C9" s="19">
        <f>SUBTOTAL(109,Criteria_Summary13.8.6[Elementos])</f>
      </c>
      <c r="D9" s="19" t="s">
        <v>87</v>
      </c>
      <c r="E9" s="19">
        <f>SUBTOTAL(109,Criteria_Summary13.8.6[Total])</f>
      </c>
    </row>
    <row r="10">
      <c r="A10" s="20" t="s">
        <v>88</v>
      </c>
      <c r="B10" s="20">
        <v>0</v>
      </c>
      <c r="C10" s="21"/>
      <c r="D10" s="21"/>
      <c r="E10" s="20">
        <v>1</v>
      </c>
    </row>
    <row r="13">
      <c r="A13" s="20" t="s">
        <v>114</v>
      </c>
      <c r="B13" s="20" t="s">
        <v>114</v>
      </c>
      <c r="C13" s="20" t="s">
        <v>114</v>
      </c>
      <c r="D13" s="20" t="s">
        <v>114</v>
      </c>
      <c r="E13" s="20" t="s">
        <v>114</v>
      </c>
    </row>
    <row r="14">
      <c r="A14" s="22"/>
      <c r="B14" s="22"/>
      <c r="C14" s="22"/>
      <c r="D14" s="22"/>
      <c r="E14" s="22"/>
    </row>
    <row r="15">
      <c r="A15" s="23" t="s">
        <v>82</v>
      </c>
      <c r="B15" s="23" t="s">
        <v>83</v>
      </c>
      <c r="C15" s="23" t="s">
        <v>89</v>
      </c>
      <c r="D15" s="23" t="s">
        <v>89</v>
      </c>
      <c r="E15" s="23" t="s">
        <v>9</v>
      </c>
    </row>
    <row r="16">
      <c r="A16" s="19" t="s">
        <v>85</v>
      </c>
      <c r="B16" s="19">
        <v>1</v>
      </c>
      <c r="C16" s="19" t="s">
        <v>115</v>
      </c>
      <c r="D16" s="19" t="s">
        <v>115</v>
      </c>
      <c r="E16" s="19">
        <v>1</v>
      </c>
    </row>
    <row r="18">
      <c r="A18" s="24" t="s">
        <v>91</v>
      </c>
      <c r="B18" s="24" t="s">
        <v>91</v>
      </c>
      <c r="C18" s="24" t="s">
        <v>91</v>
      </c>
      <c r="D18" s="24" t="s">
        <v>91</v>
      </c>
      <c r="E18" s="24" t="s">
        <v>91</v>
      </c>
    </row>
    <row r="19">
      <c r="A19" s="23" t="s">
        <v>92</v>
      </c>
      <c r="B19" s="23" t="s">
        <v>92</v>
      </c>
      <c r="C19" s="23" t="s">
        <v>92</v>
      </c>
      <c r="D19" s="23" t="s">
        <v>93</v>
      </c>
      <c r="E19" s="23"/>
    </row>
    <row r="20">
      <c r="A20" s="19"/>
      <c r="B20" s="19"/>
      <c r="C20" s="19"/>
      <c r="D20" s="19" t="s">
        <v>94</v>
      </c>
      <c r="E20" s="19" t="s">
        <v>95</v>
      </c>
    </row>
    <row r="22">
      <c r="A22" s="24" t="s">
        <v>96</v>
      </c>
      <c r="B22" s="24" t="s">
        <v>96</v>
      </c>
      <c r="C22" s="24" t="s">
        <v>96</v>
      </c>
      <c r="D22" s="24" t="s">
        <v>96</v>
      </c>
      <c r="E22" s="24" t="s">
        <v>96</v>
      </c>
    </row>
    <row r="23">
      <c r="A23" s="23" t="s">
        <v>97</v>
      </c>
      <c r="B23" s="23"/>
      <c r="C23" s="23"/>
      <c r="D23" s="23" t="s">
        <v>82</v>
      </c>
      <c r="E23" s="23"/>
    </row>
    <row r="24">
      <c r="A24" s="19" t="s">
        <v>133</v>
      </c>
      <c r="B24" s="19" t="s">
        <v>133</v>
      </c>
      <c r="C24" s="19" t="s">
        <v>133</v>
      </c>
      <c r="D24" s="19" t="s">
        <v>134</v>
      </c>
      <c r="E24" s="19" t="s">
        <v>95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9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39</v>
      </c>
      <c r="B2" s="12" t="s">
        <v>40</v>
      </c>
      <c r="C2" s="12" t="s">
        <v>14</v>
      </c>
      <c r="D2" s="12" t="s">
        <v>41</v>
      </c>
      <c r="E2" s="12" t="s">
        <v>16</v>
      </c>
      <c r="F2" s="12" t="s">
        <v>42</v>
      </c>
      <c r="G2" s="12">
        <v>37.528506</v>
      </c>
      <c r="H2" s="12">
        <v>44.977914441</v>
      </c>
      <c r="I2" s="12">
        <v>2059.08892310898</v>
      </c>
    </row>
    <row r="5">
      <c r="A5" s="16" t="s">
        <v>81</v>
      </c>
      <c r="B5" s="16" t="s">
        <v>81</v>
      </c>
      <c r="C5" s="16" t="s">
        <v>81</v>
      </c>
      <c r="D5" s="16" t="s">
        <v>81</v>
      </c>
      <c r="E5" s="16" t="s">
        <v>81</v>
      </c>
    </row>
    <row r="6">
      <c r="A6" s="17"/>
      <c r="B6" s="17"/>
      <c r="C6" s="17"/>
      <c r="D6" s="17"/>
      <c r="E6" s="17"/>
    </row>
    <row r="7">
      <c r="A7" s="18" t="s">
        <v>1</v>
      </c>
      <c r="B7" s="18" t="s">
        <v>82</v>
      </c>
      <c r="C7" s="18" t="s">
        <v>83</v>
      </c>
      <c r="D7" s="18" t="s">
        <v>84</v>
      </c>
      <c r="E7" s="18" t="s">
        <v>9</v>
      </c>
    </row>
    <row r="8">
      <c r="A8" s="19">
        <v>1</v>
      </c>
      <c r="B8" s="19" t="s">
        <v>118</v>
      </c>
      <c r="C8" s="19">
        <v>16</v>
      </c>
      <c r="D8" s="19" t="s">
        <v>119</v>
      </c>
      <c r="E8" s="19">
        <v>45.776800217378408</v>
      </c>
    </row>
    <row r="9">
      <c r="A9" s="19" t="s">
        <v>87</v>
      </c>
      <c r="B9" s="19" t="s">
        <v>87</v>
      </c>
      <c r="C9" s="19">
        <f>SUBTOTAL(109,Criteria_Summary13.8.7[Elementos])</f>
      </c>
      <c r="D9" s="19" t="s">
        <v>87</v>
      </c>
      <c r="E9" s="19">
        <f>SUBTOTAL(109,Criteria_Summary13.8.7[Total])</f>
      </c>
    </row>
    <row r="10">
      <c r="A10" s="20" t="s">
        <v>88</v>
      </c>
      <c r="B10" s="20">
        <v>0</v>
      </c>
      <c r="C10" s="21"/>
      <c r="D10" s="21"/>
      <c r="E10" s="20">
        <v>45.78</v>
      </c>
    </row>
    <row r="13">
      <c r="A13" s="20" t="s">
        <v>119</v>
      </c>
      <c r="B13" s="20" t="s">
        <v>119</v>
      </c>
      <c r="C13" s="20" t="s">
        <v>119</v>
      </c>
      <c r="D13" s="20" t="s">
        <v>119</v>
      </c>
      <c r="E13" s="20" t="s">
        <v>119</v>
      </c>
    </row>
    <row r="14">
      <c r="A14" s="22"/>
      <c r="B14" s="22"/>
      <c r="C14" s="22"/>
      <c r="D14" s="22"/>
      <c r="E14" s="22"/>
    </row>
    <row r="15">
      <c r="A15" s="23" t="s">
        <v>82</v>
      </c>
      <c r="B15" s="23" t="s">
        <v>83</v>
      </c>
      <c r="C15" s="23" t="s">
        <v>89</v>
      </c>
      <c r="D15" s="23" t="s">
        <v>89</v>
      </c>
      <c r="E15" s="23" t="s">
        <v>9</v>
      </c>
    </row>
    <row r="16">
      <c r="A16" s="19" t="s">
        <v>118</v>
      </c>
      <c r="B16" s="19">
        <v>16</v>
      </c>
      <c r="C16" s="19" t="s">
        <v>135</v>
      </c>
      <c r="D16" s="19" t="s">
        <v>135</v>
      </c>
      <c r="E16" s="19">
        <v>45.776800217378408</v>
      </c>
    </row>
    <row r="18">
      <c r="A18" s="24" t="s">
        <v>96</v>
      </c>
      <c r="B18" s="24" t="s">
        <v>96</v>
      </c>
      <c r="C18" s="24" t="s">
        <v>96</v>
      </c>
      <c r="D18" s="24" t="s">
        <v>96</v>
      </c>
      <c r="E18" s="24" t="s">
        <v>96</v>
      </c>
    </row>
    <row r="19">
      <c r="A19" s="23" t="s">
        <v>97</v>
      </c>
      <c r="B19" s="23"/>
      <c r="C19" s="23"/>
      <c r="D19" s="23" t="s">
        <v>82</v>
      </c>
      <c r="E19" s="23"/>
    </row>
    <row r="20">
      <c r="A20" s="19" t="s">
        <v>102</v>
      </c>
      <c r="B20" s="19" t="s">
        <v>102</v>
      </c>
      <c r="C20" s="19" t="s">
        <v>102</v>
      </c>
      <c r="D20" s="19" t="s">
        <v>136</v>
      </c>
      <c r="E20" s="19" t="s">
        <v>95</v>
      </c>
    </row>
    <row r="22">
      <c r="A22" s="24" t="s">
        <v>104</v>
      </c>
      <c r="B22" s="24" t="s">
        <v>104</v>
      </c>
      <c r="C22" s="24" t="s">
        <v>104</v>
      </c>
      <c r="D22" s="24" t="s">
        <v>104</v>
      </c>
      <c r="E22" s="24" t="s">
        <v>104</v>
      </c>
    </row>
    <row r="23">
      <c r="A23" s="23" t="s">
        <v>82</v>
      </c>
      <c r="B23" s="23" t="s">
        <v>105</v>
      </c>
      <c r="C23" s="23" t="s">
        <v>106</v>
      </c>
      <c r="D23" s="23" t="s">
        <v>107</v>
      </c>
      <c r="E23" s="23"/>
    </row>
    <row r="24">
      <c r="A24" s="19" t="s">
        <v>108</v>
      </c>
      <c r="B24" s="19" t="s">
        <v>109</v>
      </c>
      <c r="C24" s="19" t="s">
        <v>110</v>
      </c>
      <c r="D24" s="19" t="s">
        <v>111</v>
      </c>
      <c r="E24" s="19" t="s">
        <v>112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2:E22"/>
  </mergeCells>
  <hyperlinks>
    <hyperlink ref="A2" r:id="rId2"/>
    <hyperlink ref="F2" r:id="rId3"/>
    <hyperlink ref="E10" r:id="rId4"/>
  </hyperlinks>
  <headerFooter/>
  <tableParts>
    <tablePart r:id="rId1"/>
  </tableParts>
</worksheet>
</file>